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GIR\DIRF\IR DESCONTO SIMPLIFICADO\"/>
    </mc:Choice>
  </mc:AlternateContent>
  <xr:revisionPtr revIDLastSave="0" documentId="13_ncr:1_{8AFE0427-2D21-4DA3-A28D-3BBAB8AF1CA7}" xr6:coauthVersionLast="47" xr6:coauthVersionMax="47" xr10:uidLastSave="{00000000-0000-0000-0000-000000000000}"/>
  <bookViews>
    <workbookView xWindow="-120" yWindow="-120" windowWidth="20730" windowHeight="11160" tabRatio="968" xr2:uid="{00000000-000D-0000-FFFF-FFFF00000000}"/>
  </bookViews>
  <sheets>
    <sheet name="Cálculo IRRF -Maio.2025" sheetId="11" r:id="rId1"/>
    <sheet name="IR TRADICIONAL-Maio.2025" sheetId="12" state="hidden" r:id="rId2"/>
    <sheet name="IR SIMPLIFICADO-Maio.2025" sheetId="13" state="hidden" r:id="rId3"/>
  </sheets>
  <definedNames>
    <definedName name="_xlnm.Print_Area" localSheetId="0">'Cálculo IRRF -Maio.2025'!$B$2:$G$35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3" l="1"/>
  <c r="H10" i="12"/>
  <c r="I18" i="12"/>
  <c r="I17" i="12"/>
  <c r="F10" i="12"/>
  <c r="E14" i="12"/>
  <c r="D18" i="11" l="1"/>
  <c r="D13" i="11"/>
  <c r="B3" i="13" l="1"/>
  <c r="E14" i="13" s="1"/>
  <c r="B3" i="12"/>
  <c r="E16" i="12" s="1"/>
  <c r="F23" i="12" s="1"/>
  <c r="E16" i="13"/>
  <c r="I15" i="12"/>
  <c r="F21" i="13" l="1"/>
  <c r="F20" i="13"/>
  <c r="F22" i="13"/>
  <c r="F23" i="13"/>
  <c r="F20" i="12"/>
  <c r="F21" i="12"/>
  <c r="F22" i="12"/>
  <c r="F24" i="13" l="1"/>
  <c r="F25" i="11" s="1"/>
  <c r="F24" i="11" s="1"/>
  <c r="F24" i="12"/>
  <c r="D25" i="11" s="1"/>
  <c r="D24" i="11" l="1"/>
  <c r="D28" i="11"/>
  <c r="C2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I15" authorId="0" shapeId="0" xr:uid="{01D8B7EF-E64C-4F3C-8873-FBBA11A3DE41}">
      <text>
        <r>
          <rPr>
            <b/>
            <sz val="9"/>
            <color indexed="81"/>
            <rFont val="Segoe UI"/>
            <charset val="1"/>
          </rPr>
          <t xml:space="preserve">Vantagem para o Empregado:
</t>
        </r>
        <r>
          <rPr>
            <sz val="9"/>
            <color indexed="81"/>
            <rFont val="Segoe UI"/>
            <family val="2"/>
          </rPr>
          <t>Somente quando as deduções forem superior a R$528,00 (dedução fixa do modo simpificado)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E15" authorId="0" shapeId="0" xr:uid="{21DED353-12B2-4E07-A9F3-F363739297D7}">
      <text>
        <r>
          <rPr>
            <b/>
            <sz val="9"/>
            <color indexed="81"/>
            <rFont val="Segoe UI"/>
            <family val="2"/>
          </rPr>
          <t xml:space="preserve">Dica: </t>
        </r>
        <r>
          <rPr>
            <sz val="9"/>
            <color indexed="81"/>
            <rFont val="Segoe UI"/>
            <family val="2"/>
          </rPr>
          <t xml:space="preserve">Quando as deduções legais forem superiores a R$528,00, a forma antiga é mais viável)
</t>
        </r>
      </text>
    </comment>
  </commentList>
</comments>
</file>

<file path=xl/sharedStrings.xml><?xml version="1.0" encoding="utf-8"?>
<sst xmlns="http://schemas.openxmlformats.org/spreadsheetml/2006/main" count="56" uniqueCount="45">
  <si>
    <t>Inicial</t>
  </si>
  <si>
    <t>Final</t>
  </si>
  <si>
    <t>Alíquota</t>
  </si>
  <si>
    <t>Valor</t>
  </si>
  <si>
    <t>Total de Contribuição</t>
  </si>
  <si>
    <t>Base Contribuição Previdenciária:</t>
  </si>
  <si>
    <t>Dedução</t>
  </si>
  <si>
    <t>Dedução por dependente</t>
  </si>
  <si>
    <t>Base Imposto de Renda</t>
  </si>
  <si>
    <t>Quantidade de Dependentes</t>
  </si>
  <si>
    <t>Valor da Base</t>
  </si>
  <si>
    <t>Total Desconto de IR</t>
  </si>
  <si>
    <t>Base Imposto de Renda (MODO SIMPLIFICADO)</t>
  </si>
  <si>
    <t>Remuneração</t>
  </si>
  <si>
    <t>Dedução 25% s/ 1ª Faixa</t>
  </si>
  <si>
    <t>Total das Deduções:</t>
  </si>
  <si>
    <t>Por Deduções Legais</t>
  </si>
  <si>
    <t>Desconto simplicado</t>
  </si>
  <si>
    <t xml:space="preserve"> Previdência oficial</t>
  </si>
  <si>
    <t>Pensão alimentícia</t>
  </si>
  <si>
    <t>Outras Deduções Previdência Privada, Funpresp, FAPI e Parcela isenta de aposentadoria, reserva remunerada, reforma e pensão para declarante com 65 anos ou mais, caso não tenha sido deduzida dos rendimentos tributáveis. Carne-Leão: Livro Caixa.</t>
  </si>
  <si>
    <t>Dependentes (quantidade)</t>
  </si>
  <si>
    <t>Rendimentos tributáveis Acumulado¹</t>
  </si>
  <si>
    <t>Retenção anterior</t>
  </si>
  <si>
    <t>Valor a reter</t>
  </si>
  <si>
    <t>Pagamento da NLP atual</t>
  </si>
  <si>
    <t>,</t>
  </si>
  <si>
    <t>¹ o fato gerador do IR é o pagamento e não a realização dos serviços, portanto o SOF acumula os pagamentos efetuados em um mesmo mês.</t>
  </si>
  <si>
    <t>A opção pelas deduçoes legais, ainda que a retenção do IR seja maior do que a retenção pelo Desconto Simplificado, não caracteriza erro, pois o credor poderá compensar o valor retido na Declaração de Ajuste Anual.</t>
  </si>
  <si>
    <t>Deve solicitar ao credor a informação de valores recebidos de unidades distintas para que assim tenhamos a demonstração da melhor opção.</t>
  </si>
  <si>
    <t>PLANILHA PARA SIMULAÇÃO DE CÁLCULO DO IRRF 2023</t>
  </si>
  <si>
    <t xml:space="preserve">Rendimentos tributáveis </t>
  </si>
  <si>
    <t>Pagamentos anteriores</t>
  </si>
  <si>
    <t>Valor da retenção acumulada</t>
  </si>
  <si>
    <t>Por Desconto Simplificado</t>
  </si>
  <si>
    <t>Melhor opção para o IRRF</t>
  </si>
  <si>
    <t>Informações para simulação do cálculo do IRRF</t>
  </si>
  <si>
    <t>Pensão</t>
  </si>
  <si>
    <t>Outras Deduções</t>
  </si>
  <si>
    <t>São editáveis apenas os campos destacados</t>
  </si>
  <si>
    <t>Lei 14.663 de 2023</t>
  </si>
  <si>
    <t>Caso a mehor opção seja o desconto simplificado, a unidade devera alterar manualmente o valor do IR e considerar o motivo de alteração = Desconto simplificado de 25%, art. 6º Lei 14.663/2023</t>
  </si>
  <si>
    <r>
      <rPr>
        <b/>
        <sz val="13"/>
        <color rgb="FFFF0000"/>
        <rFont val="Calibri"/>
        <family val="2"/>
        <scheme val="minor"/>
      </rPr>
      <t>ATENÇÃO UNIDADES ORÇAMENTÁRIAS</t>
    </r>
    <r>
      <rPr>
        <sz val="13"/>
        <color theme="1"/>
        <rFont val="Calibri"/>
        <family val="2"/>
        <scheme val="minor"/>
      </rPr>
      <t xml:space="preserve"> 
</t>
    </r>
    <r>
      <rPr>
        <b/>
        <sz val="13"/>
        <color rgb="FFFF0000"/>
        <rFont val="Calibri"/>
        <family val="2"/>
        <scheme val="minor"/>
      </rPr>
      <t>Opção Desconto Simplificado/IRRF – Pessoa Física na emissão da NLP</t>
    </r>
    <r>
      <rPr>
        <sz val="13"/>
        <color theme="1"/>
        <rFont val="Calibri"/>
        <family val="2"/>
        <scheme val="minor"/>
      </rPr>
      <t xml:space="preserve">  
</t>
    </r>
  </si>
  <si>
    <t>TABELA PROGRESSIVA COM VIGÊNCIA A PARTIR DE 1º DE MAIO/2023 ATÉ 31 DE JANEIRO DE 2024</t>
  </si>
  <si>
    <r>
      <t xml:space="preserve">  Considerando a Lei 14.663 de 2023, que alterou o art. 4º da Lei nº 9.250 de 26 de dezembro de 1995, instituindo o desconto simplificado mensal, correspondente a 25% (vinte e cinco por cento) do valor máximo da faixa com alíquota zero da tabela progressiva mensal, caso seja mais benéfico ao contribuinte, dispensadas a comprovação da despesa e a indicação de sua espécie;
      Considerando ainda que o SOF está em processo de parametrização para acomodar a possibilidade de aplicação dessa opção, caso esta venha a ser escolhida quando da emissão da NLP: - alternativamente, orientamos que a aplicação da opção do desconto simplificado de 25%, então realizada manualmente, uma vez escolhida, seja sinalizada por meio do código nº 46 – “Desconto simplificado de 25%, art. 6º Lei 14.663/2023” (campo motivo da tela de retenções para considerar a dedução do IR para obtenção de sua base de cálculo), em justificativa à alteração do valor apontado como dedução do IRRF, se for o caso, ressaltando ainda, a necessidade da U.O. atentar para eventual valor acumulado de IRRF ocorrido pela somatória de pagamentos efetuados no mesmo mês, visualizado na tela de retenções; 
      Como ferramenta auxiliar para a comparação dos resultados obtidos entre uma forma e outra de cálculo das deduções, com o intuito de obter o valor da base de cálculo do IRRF, disponibilizamos a planilha abaixo que simulará e demonstrará o resultado obtido entre ambas as formas de cálculo.
       Lembramos ainda, que, independentemente de ter ou não sido aplicado, eventualmente, o desconto simplificado, supostamente mais benéfico no momento da emissão da NLP, para posterior pagamento ao credor, a dinâmica de cálculo da DAA – Declaração de Ajuste Anual propiciará a compensação, promovendo a restituição de valores, quando for o caso.   
      Para orientações pertinentes, caso necessário, entrar em contato pelo e-mail: </t>
    </r>
    <r>
      <rPr>
        <u/>
        <sz val="11"/>
        <color rgb="FF0070C0"/>
        <rFont val="Calibri"/>
        <family val="2"/>
        <scheme val="minor"/>
      </rPr>
      <t xml:space="preserve">digirequipe@SF.PREFEITURA.SP.GOV.BR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</si>
</sst>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0.000%"/>
    <numFmt numFmtId="166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7"/>
      <color theme="1"/>
      <name val="Roboto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0">
    <xf numFmtId="0" fontId="0" fillId="0" borderId="0" xfId="0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0" fontId="0" fillId="0" borderId="1" xfId="2" applyNumberFormat="1" applyFont="1" applyBorder="1"/>
    <xf numFmtId="0" fontId="2" fillId="2" borderId="1" xfId="0" applyFont="1" applyFill="1" applyBorder="1"/>
    <xf numFmtId="164" fontId="0" fillId="3" borderId="1" xfId="0" applyNumberFormat="1" applyFill="1" applyBorder="1"/>
    <xf numFmtId="44" fontId="0" fillId="0" borderId="1" xfId="1" applyFont="1" applyBorder="1"/>
    <xf numFmtId="164" fontId="0" fillId="0" borderId="0" xfId="0" applyNumberFormat="1"/>
    <xf numFmtId="9" fontId="0" fillId="0" borderId="0" xfId="0" applyNumberFormat="1"/>
    <xf numFmtId="165" fontId="0" fillId="3" borderId="1" xfId="2" applyNumberFormat="1" applyFont="1" applyFill="1" applyBorder="1"/>
    <xf numFmtId="164" fontId="0" fillId="4" borderId="1" xfId="0" applyNumberFormat="1" applyFill="1" applyBorder="1"/>
    <xf numFmtId="44" fontId="0" fillId="4" borderId="1" xfId="1" applyFont="1" applyFill="1" applyBorder="1"/>
    <xf numFmtId="0" fontId="2" fillId="0" borderId="0" xfId="0" applyFont="1"/>
    <xf numFmtId="0" fontId="0" fillId="0" borderId="0" xfId="0" applyAlignment="1">
      <alignment horizontal="left"/>
    </xf>
    <xf numFmtId="164" fontId="3" fillId="0" borderId="0" xfId="0" applyNumberFormat="1" applyFont="1"/>
    <xf numFmtId="0" fontId="0" fillId="2" borderId="1" xfId="0" applyFill="1" applyBorder="1"/>
    <xf numFmtId="164" fontId="3" fillId="3" borderId="1" xfId="0" applyNumberFormat="1" applyFont="1" applyFill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44" fontId="0" fillId="0" borderId="0" xfId="1" applyFont="1"/>
    <xf numFmtId="44" fontId="8" fillId="0" borderId="0" xfId="1" applyFont="1" applyAlignment="1">
      <alignment vertical="center" wrapText="1"/>
    </xf>
    <xf numFmtId="44" fontId="2" fillId="0" borderId="0" xfId="1" applyFont="1"/>
    <xf numFmtId="44" fontId="8" fillId="0" borderId="0" xfId="1" applyFont="1" applyAlignment="1">
      <alignment vertical="center"/>
    </xf>
    <xf numFmtId="0" fontId="0" fillId="0" borderId="1" xfId="0" applyBorder="1"/>
    <xf numFmtId="0" fontId="11" fillId="0" borderId="1" xfId="0" applyFont="1" applyBorder="1"/>
    <xf numFmtId="44" fontId="0" fillId="0" borderId="0" xfId="1" applyFont="1" applyBorder="1"/>
    <xf numFmtId="0" fontId="0" fillId="0" borderId="9" xfId="0" applyBorder="1"/>
    <xf numFmtId="0" fontId="0" fillId="0" borderId="8" xfId="0" applyBorder="1"/>
    <xf numFmtId="44" fontId="8" fillId="0" borderId="0" xfId="1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44" fontId="0" fillId="0" borderId="10" xfId="1" applyFont="1" applyBorder="1"/>
    <xf numFmtId="0" fontId="0" fillId="0" borderId="11" xfId="0" applyBorder="1"/>
    <xf numFmtId="0" fontId="16" fillId="0" borderId="1" xfId="0" applyFont="1" applyBorder="1" applyAlignment="1">
      <alignment vertical="center" wrapText="1"/>
    </xf>
    <xf numFmtId="0" fontId="15" fillId="0" borderId="0" xfId="3" applyBorder="1"/>
    <xf numFmtId="0" fontId="8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44" fontId="0" fillId="0" borderId="6" xfId="1" applyFont="1" applyBorder="1"/>
    <xf numFmtId="0" fontId="0" fillId="0" borderId="7" xfId="0" applyBorder="1"/>
    <xf numFmtId="0" fontId="2" fillId="0" borderId="9" xfId="0" applyFont="1" applyBorder="1"/>
    <xf numFmtId="0" fontId="8" fillId="0" borderId="9" xfId="0" applyFont="1" applyBorder="1" applyAlignment="1">
      <alignment vertical="center" wrapText="1"/>
    </xf>
    <xf numFmtId="0" fontId="0" fillId="0" borderId="12" xfId="0" applyBorder="1"/>
    <xf numFmtId="0" fontId="0" fillId="0" borderId="10" xfId="0" applyBorder="1"/>
    <xf numFmtId="44" fontId="0" fillId="0" borderId="0" xfId="0" applyNumberFormat="1"/>
    <xf numFmtId="0" fontId="0" fillId="2" borderId="0" xfId="0" applyFill="1"/>
    <xf numFmtId="0" fontId="12" fillId="0" borderId="2" xfId="0" applyFont="1" applyBorder="1"/>
    <xf numFmtId="44" fontId="0" fillId="0" borderId="14" xfId="1" applyFont="1" applyBorder="1"/>
    <xf numFmtId="0" fontId="16" fillId="0" borderId="2" xfId="0" applyFont="1" applyBorder="1" applyAlignment="1">
      <alignment vertical="center" wrapText="1"/>
    </xf>
    <xf numFmtId="44" fontId="0" fillId="0" borderId="15" xfId="1" applyFont="1" applyBorder="1"/>
    <xf numFmtId="44" fontId="0" fillId="0" borderId="16" xfId="1" applyFont="1" applyBorder="1"/>
    <xf numFmtId="44" fontId="0" fillId="2" borderId="17" xfId="1" applyFont="1" applyFill="1" applyBorder="1" applyProtection="1">
      <protection locked="0"/>
    </xf>
    <xf numFmtId="166" fontId="0" fillId="2" borderId="17" xfId="1" applyNumberFormat="1" applyFont="1" applyFill="1" applyBorder="1" applyProtection="1">
      <protection locked="0"/>
    </xf>
    <xf numFmtId="44" fontId="0" fillId="2" borderId="18" xfId="1" applyFont="1" applyFill="1" applyBorder="1" applyProtection="1">
      <protection locked="0"/>
    </xf>
    <xf numFmtId="0" fontId="20" fillId="0" borderId="2" xfId="0" applyFont="1" applyBorder="1" applyAlignment="1">
      <alignment horizontal="left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2" fontId="2" fillId="0" borderId="1" xfId="0" applyNumberFormat="1" applyFont="1" applyBorder="1" applyAlignment="1">
      <alignment horizontal="right"/>
    </xf>
    <xf numFmtId="44" fontId="1" fillId="0" borderId="1" xfId="1" applyFont="1" applyBorder="1" applyAlignment="1">
      <alignment horizontal="center"/>
    </xf>
    <xf numFmtId="1" fontId="1" fillId="0" borderId="2" xfId="1" applyNumberFormat="1" applyFont="1" applyBorder="1" applyAlignment="1">
      <alignment horizontal="right"/>
    </xf>
    <xf numFmtId="1" fontId="1" fillId="0" borderId="3" xfId="1" applyNumberFormat="1" applyFont="1" applyBorder="1" applyAlignment="1">
      <alignment horizontal="right"/>
    </xf>
    <xf numFmtId="44" fontId="1" fillId="0" borderId="2" xfId="1" applyFont="1" applyBorder="1" applyAlignment="1">
      <alignment horizontal="center"/>
    </xf>
    <xf numFmtId="44" fontId="1" fillId="0" borderId="3" xfId="1" applyFont="1" applyBorder="1" applyAlignment="1">
      <alignment horizontal="center"/>
    </xf>
    <xf numFmtId="0" fontId="0" fillId="0" borderId="0" xfId="0" applyAlignment="1">
      <alignment horizontal="left" wrapText="1"/>
    </xf>
    <xf numFmtId="44" fontId="0" fillId="2" borderId="19" xfId="1" applyFont="1" applyFill="1" applyBorder="1" applyAlignment="1" applyProtection="1">
      <alignment horizontal="center" vertical="center"/>
      <protection locked="0"/>
    </xf>
    <xf numFmtId="44" fontId="0" fillId="2" borderId="20" xfId="1" applyFont="1" applyFill="1" applyBorder="1" applyAlignment="1" applyProtection="1">
      <alignment horizontal="center" vertical="center"/>
      <protection locked="0"/>
    </xf>
    <xf numFmtId="44" fontId="0" fillId="2" borderId="21" xfId="1" applyFont="1" applyFill="1" applyBorder="1" applyAlignment="1" applyProtection="1">
      <alignment horizontal="center" vertical="center"/>
      <protection locked="0"/>
    </xf>
    <xf numFmtId="44" fontId="0" fillId="2" borderId="22" xfId="1" applyFont="1" applyFill="1" applyBorder="1" applyAlignment="1" applyProtection="1">
      <alignment horizontal="center" vertical="center"/>
      <protection locked="0"/>
    </xf>
    <xf numFmtId="44" fontId="0" fillId="2" borderId="23" xfId="1" applyFont="1" applyFill="1" applyBorder="1" applyAlignment="1" applyProtection="1">
      <alignment horizontal="center" vertical="center"/>
      <protection locked="0"/>
    </xf>
    <xf numFmtId="44" fontId="0" fillId="2" borderId="24" xfId="1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>
      <alignment horizontal="left"/>
    </xf>
    <xf numFmtId="0" fontId="9" fillId="5" borderId="13" xfId="0" applyFont="1" applyFill="1" applyBorder="1" applyAlignment="1">
      <alignment horizontal="left"/>
    </xf>
    <xf numFmtId="0" fontId="16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8" fillId="0" borderId="0" xfId="0" applyFont="1" applyAlignment="1">
      <alignment horizontal="center" vertical="top" wrapText="1"/>
    </xf>
    <xf numFmtId="0" fontId="0" fillId="0" borderId="0" xfId="0" applyAlignment="1">
      <alignment horizontal="justify" vertical="top" wrapText="1"/>
    </xf>
    <xf numFmtId="0" fontId="13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9" fillId="5" borderId="13" xfId="0" applyFont="1" applyFill="1" applyBorder="1" applyAlignment="1">
      <alignment horizontal="center"/>
    </xf>
    <xf numFmtId="44" fontId="1" fillId="0" borderId="0" xfId="1" applyFont="1" applyBorder="1" applyAlignment="1">
      <alignment horizontal="center"/>
    </xf>
    <xf numFmtId="164" fontId="1" fillId="0" borderId="2" xfId="1" applyNumberFormat="1" applyFont="1" applyBorder="1" applyAlignment="1">
      <alignment horizontal="right"/>
    </xf>
    <xf numFmtId="164" fontId="1" fillId="0" borderId="3" xfId="1" applyNumberFormat="1" applyFont="1" applyBorder="1" applyAlignment="1">
      <alignment horizontal="right"/>
    </xf>
    <xf numFmtId="164" fontId="1" fillId="0" borderId="1" xfId="1" applyNumberFormat="1" applyFont="1" applyBorder="1" applyAlignment="1">
      <alignment horizontal="center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alto.gov.br/ccivil_03/_ato2023-2026/2023/lei/L14663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7D93-8580-46F0-9691-55248B040F0E}">
  <sheetPr>
    <tabColor rgb="FFFFC000"/>
  </sheetPr>
  <dimension ref="B1:H45"/>
  <sheetViews>
    <sheetView showGridLines="0" tabSelected="1" topLeftCell="A3" zoomScale="70" zoomScaleNormal="70" workbookViewId="0">
      <selection activeCell="D17" sqref="D17"/>
    </sheetView>
  </sheetViews>
  <sheetFormatPr defaultRowHeight="15" x14ac:dyDescent="0.25"/>
  <cols>
    <col min="1" max="1" width="3.28515625" customWidth="1"/>
    <col min="2" max="2" width="2.5703125" customWidth="1"/>
    <col min="3" max="3" width="39.85546875" customWidth="1"/>
    <col min="4" max="4" width="17.5703125" style="19" customWidth="1"/>
    <col min="5" max="5" width="29.42578125" style="19" customWidth="1"/>
    <col min="6" max="6" width="16.42578125" customWidth="1"/>
    <col min="7" max="7" width="2.85546875" customWidth="1"/>
    <col min="8" max="8" width="14.28515625" style="19" customWidth="1"/>
  </cols>
  <sheetData>
    <row r="1" spans="2:8" ht="28.5" customHeight="1" x14ac:dyDescent="0.25"/>
    <row r="2" spans="2:8" ht="35.25" customHeight="1" x14ac:dyDescent="0.25">
      <c r="B2" s="81" t="s">
        <v>42</v>
      </c>
      <c r="C2" s="81"/>
      <c r="D2" s="81"/>
      <c r="E2" s="81"/>
      <c r="F2" s="81"/>
      <c r="G2" s="81"/>
    </row>
    <row r="3" spans="2:8" ht="311.25" customHeight="1" x14ac:dyDescent="0.25">
      <c r="B3" s="82" t="s">
        <v>44</v>
      </c>
      <c r="C3" s="82"/>
      <c r="D3" s="82"/>
      <c r="E3" s="82"/>
      <c r="F3" s="82"/>
      <c r="G3" s="82"/>
    </row>
    <row r="4" spans="2:8" ht="19.5" customHeight="1" thickBot="1" x14ac:dyDescent="0.3"/>
    <row r="5" spans="2:8" x14ac:dyDescent="0.25">
      <c r="B5" s="35"/>
      <c r="C5" s="36"/>
      <c r="D5" s="37"/>
      <c r="E5" s="37"/>
      <c r="F5" s="36"/>
      <c r="G5" s="38"/>
    </row>
    <row r="6" spans="2:8" ht="18.600000000000001" customHeight="1" x14ac:dyDescent="0.3">
      <c r="B6" s="27"/>
      <c r="C6" s="83" t="s">
        <v>30</v>
      </c>
      <c r="D6" s="83"/>
      <c r="E6" s="83"/>
      <c r="F6" s="83"/>
      <c r="G6" s="26"/>
    </row>
    <row r="7" spans="2:8" x14ac:dyDescent="0.25">
      <c r="B7" s="27"/>
      <c r="C7" s="84" t="s">
        <v>43</v>
      </c>
      <c r="D7" s="84"/>
      <c r="E7" s="84"/>
      <c r="F7" s="84"/>
      <c r="G7" s="26"/>
    </row>
    <row r="8" spans="2:8" x14ac:dyDescent="0.25">
      <c r="B8" s="27"/>
      <c r="C8" s="33" t="s">
        <v>40</v>
      </c>
      <c r="D8" s="25"/>
      <c r="E8" s="25"/>
      <c r="G8" s="26"/>
    </row>
    <row r="9" spans="2:8" x14ac:dyDescent="0.25">
      <c r="B9" s="27"/>
      <c r="C9" s="25"/>
      <c r="D9" s="25"/>
      <c r="E9" s="25"/>
      <c r="G9" s="26"/>
    </row>
    <row r="10" spans="2:8" ht="15.75" thickBot="1" x14ac:dyDescent="0.3">
      <c r="B10" s="27"/>
      <c r="C10" s="74" t="s">
        <v>31</v>
      </c>
      <c r="D10" s="75"/>
      <c r="E10" s="85" t="s">
        <v>23</v>
      </c>
      <c r="F10" s="85"/>
      <c r="G10" s="26"/>
    </row>
    <row r="11" spans="2:8" ht="24" customHeight="1" thickTop="1" thickBot="1" x14ac:dyDescent="0.3">
      <c r="B11" s="27"/>
      <c r="C11" s="45" t="s">
        <v>32</v>
      </c>
      <c r="D11" s="52">
        <v>0</v>
      </c>
      <c r="E11" s="68"/>
      <c r="F11" s="69"/>
      <c r="G11" s="26"/>
    </row>
    <row r="12" spans="2:8" ht="24" customHeight="1" thickTop="1" thickBot="1" x14ac:dyDescent="0.3">
      <c r="B12" s="27"/>
      <c r="C12" s="45" t="s">
        <v>25</v>
      </c>
      <c r="D12" s="52">
        <v>0</v>
      </c>
      <c r="E12" s="70"/>
      <c r="F12" s="71"/>
      <c r="G12" s="26"/>
    </row>
    <row r="13" spans="2:8" ht="24" customHeight="1" thickTop="1" thickBot="1" x14ac:dyDescent="0.3">
      <c r="B13" s="27"/>
      <c r="C13" s="24" t="s">
        <v>22</v>
      </c>
      <c r="D13" s="49">
        <f>SUM(D11:D12)</f>
        <v>0</v>
      </c>
      <c r="E13" s="72"/>
      <c r="F13" s="73"/>
      <c r="G13" s="26"/>
    </row>
    <row r="14" spans="2:8" ht="24" customHeight="1" thickTop="1" x14ac:dyDescent="0.25">
      <c r="B14" s="27"/>
      <c r="D14" s="25"/>
      <c r="E14" s="25"/>
      <c r="G14" s="26"/>
    </row>
    <row r="15" spans="2:8" ht="24" customHeight="1" thickBot="1" x14ac:dyDescent="0.3">
      <c r="B15" s="27"/>
      <c r="C15" s="74" t="s">
        <v>36</v>
      </c>
      <c r="D15" s="75"/>
      <c r="E15" s="12"/>
      <c r="G15" s="39"/>
      <c r="H15" s="12"/>
    </row>
    <row r="16" spans="2:8" ht="24" customHeight="1" thickTop="1" thickBot="1" x14ac:dyDescent="0.3">
      <c r="B16" s="27"/>
      <c r="C16" s="47" t="s">
        <v>18</v>
      </c>
      <c r="D16" s="50">
        <v>0</v>
      </c>
      <c r="E16" s="25"/>
      <c r="G16" s="26"/>
    </row>
    <row r="17" spans="2:7" ht="24" customHeight="1" thickTop="1" thickBot="1" x14ac:dyDescent="0.3">
      <c r="B17" s="27"/>
      <c r="C17" s="76" t="s">
        <v>21</v>
      </c>
      <c r="D17" s="51">
        <v>0</v>
      </c>
      <c r="E17" s="25"/>
      <c r="G17" s="40"/>
    </row>
    <row r="18" spans="2:7" ht="24" customHeight="1" thickTop="1" thickBot="1" x14ac:dyDescent="0.3">
      <c r="B18" s="27"/>
      <c r="C18" s="77"/>
      <c r="D18" s="48">
        <f>D17*189.59</f>
        <v>0</v>
      </c>
      <c r="E18" s="25"/>
      <c r="G18" s="40"/>
    </row>
    <row r="19" spans="2:7" ht="24" customHeight="1" thickTop="1" thickBot="1" x14ac:dyDescent="0.3">
      <c r="B19" s="27"/>
      <c r="C19" s="47" t="s">
        <v>19</v>
      </c>
      <c r="D19" s="50">
        <v>0</v>
      </c>
      <c r="E19" s="25"/>
      <c r="G19" s="40"/>
    </row>
    <row r="20" spans="2:7" ht="38.25" customHeight="1" thickTop="1" thickBot="1" x14ac:dyDescent="0.3">
      <c r="B20" s="27"/>
      <c r="C20" s="53" t="s">
        <v>20</v>
      </c>
      <c r="D20" s="50">
        <v>0</v>
      </c>
      <c r="E20" s="28"/>
      <c r="F20" s="34"/>
      <c r="G20" s="29"/>
    </row>
    <row r="21" spans="2:7" ht="24" customHeight="1" thickTop="1" x14ac:dyDescent="0.25">
      <c r="B21" s="27"/>
      <c r="C21" s="32" t="s">
        <v>17</v>
      </c>
      <c r="D21" s="46">
        <v>607.20000000000005</v>
      </c>
      <c r="E21" s="25"/>
      <c r="F21" s="34"/>
      <c r="G21" s="29"/>
    </row>
    <row r="22" spans="2:7" ht="24" customHeight="1" x14ac:dyDescent="0.25">
      <c r="B22" s="27"/>
      <c r="D22" s="25"/>
      <c r="E22" s="25"/>
      <c r="G22" s="26"/>
    </row>
    <row r="23" spans="2:7" ht="24" customHeight="1" x14ac:dyDescent="0.25">
      <c r="B23" s="27"/>
      <c r="C23" s="74" t="s">
        <v>16</v>
      </c>
      <c r="D23" s="78"/>
      <c r="E23" s="79" t="s">
        <v>34</v>
      </c>
      <c r="F23" s="74"/>
      <c r="G23" s="26"/>
    </row>
    <row r="24" spans="2:7" ht="24" customHeight="1" x14ac:dyDescent="0.25">
      <c r="B24" s="27"/>
      <c r="C24" s="23" t="s">
        <v>33</v>
      </c>
      <c r="D24" s="6">
        <f>E11+D25</f>
        <v>0</v>
      </c>
      <c r="E24" s="23" t="s">
        <v>33</v>
      </c>
      <c r="F24" s="6">
        <f>E11+F25</f>
        <v>0</v>
      </c>
      <c r="G24" s="26"/>
    </row>
    <row r="25" spans="2:7" ht="24" customHeight="1" x14ac:dyDescent="0.25">
      <c r="B25" s="27"/>
      <c r="C25" s="23" t="s">
        <v>24</v>
      </c>
      <c r="D25" s="6">
        <f>'IR TRADICIONAL-Maio.2025'!F24</f>
        <v>0</v>
      </c>
      <c r="E25" s="23" t="s">
        <v>24</v>
      </c>
      <c r="F25" s="6">
        <f>'IR SIMPLIFICADO-Maio.2025'!F24</f>
        <v>0</v>
      </c>
      <c r="G25" s="26"/>
    </row>
    <row r="26" spans="2:7" ht="24" customHeight="1" x14ac:dyDescent="0.25">
      <c r="B26" s="27"/>
      <c r="D26" s="25"/>
      <c r="E26" s="25"/>
      <c r="G26" s="26"/>
    </row>
    <row r="27" spans="2:7" ht="24" customHeight="1" x14ac:dyDescent="0.25">
      <c r="B27" s="27"/>
      <c r="C27" s="80" t="s">
        <v>35</v>
      </c>
      <c r="D27" s="80"/>
      <c r="E27" s="25"/>
      <c r="G27" s="26"/>
    </row>
    <row r="28" spans="2:7" ht="24" customHeight="1" x14ac:dyDescent="0.25">
      <c r="B28" s="27"/>
      <c r="C28" s="23" t="str">
        <f>IF(D25&lt;F25,"Deduções Legais","Desconto Simplificado")</f>
        <v>Desconto Simplificado</v>
      </c>
      <c r="D28" s="6">
        <f>SMALL(D25:F25,1)</f>
        <v>0</v>
      </c>
      <c r="E28" s="25"/>
      <c r="G28" s="26"/>
    </row>
    <row r="29" spans="2:7" ht="15.75" thickBot="1" x14ac:dyDescent="0.3">
      <c r="B29" s="41"/>
      <c r="C29" s="42"/>
      <c r="D29" s="30"/>
      <c r="E29" s="30"/>
      <c r="F29" s="42"/>
      <c r="G29" s="31"/>
    </row>
    <row r="30" spans="2:7" x14ac:dyDescent="0.25">
      <c r="B30" s="44" t="s">
        <v>39</v>
      </c>
      <c r="C30" s="44"/>
    </row>
    <row r="32" spans="2:7" ht="30.95" customHeight="1" x14ac:dyDescent="0.25">
      <c r="B32" s="67" t="s">
        <v>27</v>
      </c>
      <c r="C32" s="67"/>
      <c r="D32" s="67"/>
      <c r="E32" s="67"/>
      <c r="F32" s="67"/>
      <c r="G32" s="67"/>
    </row>
    <row r="33" spans="2:7" ht="31.5" customHeight="1" x14ac:dyDescent="0.25">
      <c r="B33" s="67" t="s">
        <v>29</v>
      </c>
      <c r="C33" s="67"/>
      <c r="D33" s="67"/>
      <c r="E33" s="67"/>
      <c r="F33" s="67"/>
      <c r="G33" s="67"/>
    </row>
    <row r="34" spans="2:7" ht="32.25" customHeight="1" x14ac:dyDescent="0.25">
      <c r="B34" s="67" t="s">
        <v>41</v>
      </c>
      <c r="C34" s="67"/>
      <c r="D34" s="67"/>
      <c r="E34" s="67"/>
      <c r="F34" s="67"/>
      <c r="G34" s="67"/>
    </row>
    <row r="35" spans="2:7" ht="45.75" customHeight="1" x14ac:dyDescent="0.25">
      <c r="B35" s="67" t="s">
        <v>28</v>
      </c>
      <c r="C35" s="67"/>
      <c r="D35" s="67"/>
      <c r="E35" s="67"/>
      <c r="F35" s="67"/>
      <c r="G35" s="67"/>
    </row>
    <row r="36" spans="2:7" ht="38.1" customHeight="1" x14ac:dyDescent="0.25">
      <c r="G36" s="18"/>
    </row>
    <row r="39" spans="2:7" x14ac:dyDescent="0.25">
      <c r="C39" t="s">
        <v>26</v>
      </c>
    </row>
    <row r="41" spans="2:7" x14ac:dyDescent="0.25">
      <c r="C41" s="12"/>
      <c r="D41" s="21"/>
      <c r="G41" s="12"/>
    </row>
    <row r="43" spans="2:7" x14ac:dyDescent="0.25">
      <c r="C43" s="17"/>
      <c r="D43" s="22"/>
      <c r="G43" s="17"/>
    </row>
    <row r="44" spans="2:7" x14ac:dyDescent="0.25">
      <c r="C44" s="18"/>
      <c r="D44" s="20"/>
      <c r="G44" s="18"/>
    </row>
    <row r="45" spans="2:7" x14ac:dyDescent="0.25">
      <c r="C45" s="18"/>
      <c r="D45" s="20"/>
      <c r="G45" s="18"/>
    </row>
  </sheetData>
  <sheetProtection algorithmName="SHA-512" hashValue="qXMYv/z7KQQJnC2EP06V31Zw2H3Cqu9wnnTxuqS9EF/FQ+efT606I+jgJYaZ/xuYMhIyCw7NEVanSgyzcdZMgg==" saltValue="I35tGrLVcfmNvq9UFPdneQ==" spinCount="100000" sheet="1" selectLockedCells="1"/>
  <mergeCells count="16">
    <mergeCell ref="B2:G2"/>
    <mergeCell ref="B3:G3"/>
    <mergeCell ref="C6:F6"/>
    <mergeCell ref="C7:F7"/>
    <mergeCell ref="C10:D10"/>
    <mergeCell ref="E10:F10"/>
    <mergeCell ref="B32:G32"/>
    <mergeCell ref="B33:G33"/>
    <mergeCell ref="B34:G34"/>
    <mergeCell ref="B35:G35"/>
    <mergeCell ref="E11:F13"/>
    <mergeCell ref="C15:D15"/>
    <mergeCell ref="C17:C18"/>
    <mergeCell ref="C23:D23"/>
    <mergeCell ref="E23:F23"/>
    <mergeCell ref="C27:D27"/>
  </mergeCells>
  <conditionalFormatting sqref="C25">
    <cfRule type="cellIs" dxfId="2" priority="3" operator="lessThan">
      <formula>$F$25</formula>
    </cfRule>
  </conditionalFormatting>
  <conditionalFormatting sqref="D25">
    <cfRule type="cellIs" dxfId="1" priority="1" operator="lessThan">
      <formula>$F$25</formula>
    </cfRule>
  </conditionalFormatting>
  <conditionalFormatting sqref="F25">
    <cfRule type="cellIs" dxfId="0" priority="2" operator="lessThan">
      <formula>$D$25</formula>
    </cfRule>
  </conditionalFormatting>
  <hyperlinks>
    <hyperlink ref="C8" r:id="rId1" xr:uid="{730A5DD3-EEF0-44F6-9607-D1A620F489E3}"/>
  </hyperlinks>
  <pageMargins left="0" right="0" top="0" bottom="0" header="0" footer="0"/>
  <pageSetup orientation="portrait" horizontalDpi="4294967292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1CA4-741F-4061-859E-A68A0BFAC9F4}">
  <dimension ref="B2:I32"/>
  <sheetViews>
    <sheetView topLeftCell="A10" workbookViewId="0">
      <selection activeCell="F21" sqref="F21"/>
    </sheetView>
  </sheetViews>
  <sheetFormatPr defaultRowHeight="15" x14ac:dyDescent="0.25"/>
  <cols>
    <col min="2" max="2" width="12.140625" bestFit="1" customWidth="1"/>
    <col min="3" max="3" width="16" bestFit="1" customWidth="1"/>
    <col min="4" max="4" width="8.5703125" bestFit="1" customWidth="1"/>
    <col min="5" max="5" width="12.140625" bestFit="1" customWidth="1"/>
    <col min="6" max="6" width="15.5703125" customWidth="1"/>
    <col min="7" max="7" width="12.140625" bestFit="1" customWidth="1"/>
    <col min="8" max="8" width="17.7109375" bestFit="1" customWidth="1"/>
    <col min="9" max="9" width="13" customWidth="1"/>
  </cols>
  <sheetData>
    <row r="2" spans="2:9" x14ac:dyDescent="0.25">
      <c r="B2" s="56" t="s">
        <v>5</v>
      </c>
      <c r="C2" s="56"/>
      <c r="D2" s="56"/>
      <c r="E2" s="56"/>
      <c r="F2" s="56"/>
    </row>
    <row r="3" spans="2:9" x14ac:dyDescent="0.25">
      <c r="B3" s="59">
        <f>'Cálculo IRRF -Maio.2025'!D13</f>
        <v>0</v>
      </c>
      <c r="C3" s="59"/>
      <c r="D3" s="59"/>
      <c r="E3" s="59"/>
      <c r="F3" s="59"/>
      <c r="G3" s="7"/>
      <c r="H3" s="8"/>
    </row>
    <row r="4" spans="2:9" x14ac:dyDescent="0.25">
      <c r="G4" s="7"/>
    </row>
    <row r="5" spans="2:9" x14ac:dyDescent="0.25">
      <c r="B5" s="4"/>
      <c r="C5" s="4"/>
      <c r="D5" s="4"/>
      <c r="E5" s="4"/>
      <c r="F5" s="4"/>
    </row>
    <row r="6" spans="2:9" x14ac:dyDescent="0.25">
      <c r="B6" s="2"/>
      <c r="C6" s="2"/>
      <c r="D6" s="3"/>
      <c r="E6" s="2"/>
      <c r="F6" s="2"/>
    </row>
    <row r="7" spans="2:9" x14ac:dyDescent="0.25">
      <c r="B7" s="2"/>
      <c r="C7" s="2"/>
      <c r="D7" s="3"/>
      <c r="E7" s="2"/>
      <c r="F7" s="2"/>
      <c r="H7" s="55"/>
      <c r="I7" s="55"/>
    </row>
    <row r="8" spans="2:9" x14ac:dyDescent="0.25">
      <c r="B8" s="2"/>
      <c r="C8" s="2"/>
      <c r="D8" s="3"/>
      <c r="E8" s="2"/>
      <c r="F8" s="2"/>
    </row>
    <row r="9" spans="2:9" x14ac:dyDescent="0.25">
      <c r="B9" s="2"/>
      <c r="C9" s="2"/>
      <c r="D9" s="3"/>
      <c r="E9" s="2"/>
      <c r="F9" s="2"/>
    </row>
    <row r="10" spans="2:9" x14ac:dyDescent="0.25">
      <c r="B10" s="57" t="s">
        <v>4</v>
      </c>
      <c r="C10" s="57"/>
      <c r="D10" s="57"/>
      <c r="E10" s="57"/>
      <c r="F10" s="5">
        <f>'Cálculo IRRF -Maio.2025'!D16</f>
        <v>0</v>
      </c>
      <c r="G10" s="7"/>
      <c r="H10">
        <f>12000*0.14</f>
        <v>1680.0000000000002</v>
      </c>
      <c r="I10" s="12"/>
    </row>
    <row r="11" spans="2:9" x14ac:dyDescent="0.25">
      <c r="B11" s="57"/>
      <c r="C11" s="57"/>
      <c r="D11" s="57"/>
      <c r="E11" s="57"/>
      <c r="F11" s="9"/>
      <c r="G11" s="7"/>
      <c r="I11" s="13"/>
    </row>
    <row r="12" spans="2:9" x14ac:dyDescent="0.25">
      <c r="I12" s="13"/>
    </row>
    <row r="13" spans="2:9" x14ac:dyDescent="0.25">
      <c r="B13" s="56" t="s">
        <v>8</v>
      </c>
      <c r="C13" s="56"/>
      <c r="D13" s="56"/>
      <c r="E13" s="56"/>
      <c r="F13" s="56"/>
      <c r="I13" s="13"/>
    </row>
    <row r="14" spans="2:9" x14ac:dyDescent="0.25">
      <c r="B14" s="61" t="s">
        <v>9</v>
      </c>
      <c r="C14" s="61"/>
      <c r="D14" s="61"/>
      <c r="E14" s="63">
        <f>'Cálculo IRRF -Maio.2025'!D17</f>
        <v>0</v>
      </c>
      <c r="F14" s="64"/>
    </row>
    <row r="15" spans="2:9" x14ac:dyDescent="0.25">
      <c r="B15" s="61" t="s">
        <v>7</v>
      </c>
      <c r="C15" s="61"/>
      <c r="D15" s="61"/>
      <c r="E15" s="62">
        <v>189.59</v>
      </c>
      <c r="F15" s="62"/>
      <c r="H15" s="15" t="s">
        <v>15</v>
      </c>
      <c r="I15" s="2">
        <f>F10+I17+I18+(E14*E15)</f>
        <v>0</v>
      </c>
    </row>
    <row r="16" spans="2:9" x14ac:dyDescent="0.25">
      <c r="B16" s="61" t="s">
        <v>10</v>
      </c>
      <c r="C16" s="61"/>
      <c r="D16" s="61"/>
      <c r="E16" s="65">
        <f>B3-I17-I18-F10-(E14*E15)</f>
        <v>0</v>
      </c>
      <c r="F16" s="66"/>
    </row>
    <row r="17" spans="2:9" x14ac:dyDescent="0.25">
      <c r="H17" s="15" t="s">
        <v>37</v>
      </c>
      <c r="I17" s="43">
        <f>'Cálculo IRRF -Maio.2025'!D19</f>
        <v>0</v>
      </c>
    </row>
    <row r="18" spans="2:9" x14ac:dyDescent="0.25">
      <c r="B18" s="4" t="s">
        <v>0</v>
      </c>
      <c r="C18" s="4" t="s">
        <v>1</v>
      </c>
      <c r="D18" s="4" t="s">
        <v>2</v>
      </c>
      <c r="E18" s="4" t="s">
        <v>6</v>
      </c>
      <c r="F18" s="4" t="s">
        <v>3</v>
      </c>
      <c r="H18" s="15" t="s">
        <v>38</v>
      </c>
      <c r="I18" s="43">
        <f>'Cálculo IRRF -Maio.2025'!D20</f>
        <v>0</v>
      </c>
    </row>
    <row r="19" spans="2:9" x14ac:dyDescent="0.25">
      <c r="B19" s="2">
        <v>0</v>
      </c>
      <c r="C19" s="10">
        <v>2428.8000000000002</v>
      </c>
      <c r="D19" s="3">
        <v>0</v>
      </c>
      <c r="E19" s="6">
        <v>0</v>
      </c>
      <c r="F19" s="1">
        <v>0</v>
      </c>
    </row>
    <row r="20" spans="2:9" x14ac:dyDescent="0.25">
      <c r="B20" s="10">
        <v>2428.81</v>
      </c>
      <c r="C20" s="2">
        <v>2826.65</v>
      </c>
      <c r="D20" s="3">
        <v>7.4999999999999997E-2</v>
      </c>
      <c r="E20" s="11">
        <v>182.16</v>
      </c>
      <c r="F20" s="1">
        <f>IF(AND($E$16&gt;B20,$E$16&lt;C20),($E$16*D20)-E20,0)</f>
        <v>0</v>
      </c>
    </row>
    <row r="21" spans="2:9" x14ac:dyDescent="0.25">
      <c r="B21" s="2">
        <v>2826.66</v>
      </c>
      <c r="C21" s="2">
        <v>3751.05</v>
      </c>
      <c r="D21" s="3">
        <v>0.15</v>
      </c>
      <c r="E21" s="11">
        <v>394.16</v>
      </c>
      <c r="F21" s="1">
        <f>IF(AND($E$16&gt;B21,$E$16&lt;C21),($E$16*D21)-E21,0)</f>
        <v>0</v>
      </c>
    </row>
    <row r="22" spans="2:9" x14ac:dyDescent="0.25">
      <c r="B22" s="2">
        <v>3751.06</v>
      </c>
      <c r="C22" s="2">
        <v>4664.68</v>
      </c>
      <c r="D22" s="3">
        <v>0.22500000000000001</v>
      </c>
      <c r="E22" s="11">
        <v>675.49</v>
      </c>
      <c r="F22" s="1">
        <f>IF(AND($E$16&gt;B22,$E$16&lt;C22),($E$16*D22)-E22,0)</f>
        <v>0</v>
      </c>
    </row>
    <row r="23" spans="2:9" x14ac:dyDescent="0.25">
      <c r="B23" s="2">
        <v>4664.6899999999996</v>
      </c>
      <c r="C23" s="2">
        <v>9999999</v>
      </c>
      <c r="D23" s="3">
        <v>0.27500000000000002</v>
      </c>
      <c r="E23" s="11">
        <v>908.73</v>
      </c>
      <c r="F23" s="1">
        <f>IF(AND($E$16&gt;B23,$E$16&lt;C23),($E$16*D23)-E23,0)</f>
        <v>0</v>
      </c>
    </row>
    <row r="24" spans="2:9" x14ac:dyDescent="0.25">
      <c r="B24" s="57" t="s">
        <v>11</v>
      </c>
      <c r="C24" s="57"/>
      <c r="D24" s="57"/>
      <c r="E24" s="57"/>
      <c r="F24" s="16">
        <f>SUM(F19:F23)</f>
        <v>0</v>
      </c>
    </row>
    <row r="26" spans="2:9" x14ac:dyDescent="0.25">
      <c r="B26" s="58"/>
      <c r="C26" s="58"/>
      <c r="D26" s="58"/>
      <c r="E26" s="58"/>
      <c r="F26" s="58"/>
    </row>
    <row r="27" spans="2:9" x14ac:dyDescent="0.25">
      <c r="B27" s="60"/>
      <c r="C27" s="60"/>
      <c r="D27" s="60"/>
      <c r="E27" s="60"/>
      <c r="F27" s="60"/>
    </row>
    <row r="28" spans="2:9" x14ac:dyDescent="0.25">
      <c r="F28" s="54"/>
    </row>
    <row r="32" spans="2:9" x14ac:dyDescent="0.25">
      <c r="F32" s="86"/>
      <c r="G32" s="86"/>
    </row>
  </sheetData>
  <mergeCells count="16">
    <mergeCell ref="B10:E10"/>
    <mergeCell ref="F32:G32"/>
    <mergeCell ref="B2:F2"/>
    <mergeCell ref="B3:F3"/>
    <mergeCell ref="H7:I7"/>
    <mergeCell ref="B11:E11"/>
    <mergeCell ref="B13:F13"/>
    <mergeCell ref="B14:D14"/>
    <mergeCell ref="E14:F14"/>
    <mergeCell ref="B24:E24"/>
    <mergeCell ref="B26:F26"/>
    <mergeCell ref="B27:F27"/>
    <mergeCell ref="B15:D15"/>
    <mergeCell ref="E15:F15"/>
    <mergeCell ref="B16:D16"/>
    <mergeCell ref="E16:F16"/>
  </mergeCells>
  <pageMargins left="0.511811024" right="0.511811024" top="0.78740157499999996" bottom="0.78740157499999996" header="0.31496062000000002" footer="0.3149606200000000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3C48D-BCAB-43B9-AB7D-22C1ACFD30C9}">
  <dimension ref="B2:J27"/>
  <sheetViews>
    <sheetView topLeftCell="A7" workbookViewId="0">
      <selection activeCell="F20" sqref="F20"/>
    </sheetView>
  </sheetViews>
  <sheetFormatPr defaultRowHeight="15" x14ac:dyDescent="0.25"/>
  <cols>
    <col min="2" max="2" width="12.140625" bestFit="1" customWidth="1"/>
    <col min="3" max="3" width="16" bestFit="1" customWidth="1"/>
    <col min="4" max="4" width="8.5703125" bestFit="1" customWidth="1"/>
    <col min="5" max="5" width="12.140625" bestFit="1" customWidth="1"/>
    <col min="6" max="6" width="20.85546875" customWidth="1"/>
    <col min="7" max="7" width="12.140625" bestFit="1" customWidth="1"/>
    <col min="8" max="8" width="9.5703125" customWidth="1"/>
    <col min="9" max="9" width="13" customWidth="1"/>
    <col min="10" max="10" width="11.5703125" bestFit="1" customWidth="1"/>
  </cols>
  <sheetData>
    <row r="2" spans="2:10" x14ac:dyDescent="0.25">
      <c r="B2" s="56" t="s">
        <v>5</v>
      </c>
      <c r="C2" s="56"/>
      <c r="D2" s="56"/>
      <c r="E2" s="56"/>
      <c r="F2" s="56"/>
    </row>
    <row r="3" spans="2:10" x14ac:dyDescent="0.25">
      <c r="B3" s="59">
        <f>'Cálculo IRRF -Maio.2025'!D13</f>
        <v>0</v>
      </c>
      <c r="C3" s="59"/>
      <c r="D3" s="59"/>
      <c r="E3" s="59"/>
      <c r="F3" s="59"/>
      <c r="G3" s="7"/>
      <c r="H3" s="8"/>
    </row>
    <row r="4" spans="2:10" x14ac:dyDescent="0.25">
      <c r="G4" s="7"/>
    </row>
    <row r="5" spans="2:10" x14ac:dyDescent="0.25">
      <c r="B5" s="4"/>
      <c r="C5" s="4"/>
      <c r="D5" s="4"/>
      <c r="E5" s="4"/>
      <c r="F5" s="4"/>
    </row>
    <row r="6" spans="2:10" x14ac:dyDescent="0.25">
      <c r="B6" s="2"/>
      <c r="C6" s="2"/>
      <c r="D6" s="3"/>
      <c r="E6" s="2"/>
      <c r="F6" s="2"/>
    </row>
    <row r="7" spans="2:10" x14ac:dyDescent="0.25">
      <c r="B7" s="2"/>
      <c r="C7" s="2"/>
      <c r="D7" s="3"/>
      <c r="E7" s="2"/>
      <c r="F7" s="2"/>
      <c r="H7" s="55"/>
      <c r="I7" s="55"/>
    </row>
    <row r="8" spans="2:10" x14ac:dyDescent="0.25">
      <c r="B8" s="2"/>
      <c r="C8" s="2"/>
      <c r="D8" s="3"/>
      <c r="E8" s="2"/>
      <c r="F8" s="2"/>
    </row>
    <row r="9" spans="2:10" x14ac:dyDescent="0.25">
      <c r="B9" s="2"/>
      <c r="C9" s="2"/>
      <c r="D9" s="3"/>
      <c r="E9" s="2"/>
      <c r="F9" s="2"/>
    </row>
    <row r="10" spans="2:10" x14ac:dyDescent="0.25">
      <c r="B10" s="57" t="s">
        <v>4</v>
      </c>
      <c r="C10" s="57"/>
      <c r="D10" s="57"/>
      <c r="E10" s="57"/>
      <c r="F10" s="5">
        <f>'Cálculo IRRF -Maio.2025'!D16</f>
        <v>0</v>
      </c>
      <c r="G10" s="7"/>
      <c r="J10" s="7"/>
    </row>
    <row r="11" spans="2:10" x14ac:dyDescent="0.25">
      <c r="B11" s="57"/>
      <c r="C11" s="57"/>
      <c r="D11" s="57"/>
      <c r="E11" s="57"/>
      <c r="F11" s="9"/>
      <c r="G11" s="7"/>
      <c r="I11" s="12"/>
      <c r="J11" s="7"/>
    </row>
    <row r="12" spans="2:10" x14ac:dyDescent="0.25">
      <c r="I12" s="13"/>
      <c r="J12" s="14"/>
    </row>
    <row r="13" spans="2:10" x14ac:dyDescent="0.25">
      <c r="B13" s="56" t="s">
        <v>12</v>
      </c>
      <c r="C13" s="56"/>
      <c r="D13" s="56"/>
      <c r="E13" s="56"/>
      <c r="F13" s="56"/>
      <c r="I13" s="13"/>
      <c r="J13" s="7"/>
    </row>
    <row r="14" spans="2:10" x14ac:dyDescent="0.25">
      <c r="B14" s="61" t="s">
        <v>13</v>
      </c>
      <c r="C14" s="61"/>
      <c r="D14" s="61"/>
      <c r="E14" s="87">
        <f>B3</f>
        <v>0</v>
      </c>
      <c r="F14" s="88"/>
      <c r="I14" s="13"/>
    </row>
    <row r="15" spans="2:10" x14ac:dyDescent="0.25">
      <c r="B15" s="61" t="s">
        <v>14</v>
      </c>
      <c r="C15" s="61"/>
      <c r="D15" s="61"/>
      <c r="E15" s="89">
        <v>607.20000000000005</v>
      </c>
      <c r="F15" s="89"/>
    </row>
    <row r="16" spans="2:10" x14ac:dyDescent="0.25">
      <c r="B16" s="61" t="s">
        <v>10</v>
      </c>
      <c r="C16" s="61"/>
      <c r="D16" s="61"/>
      <c r="E16" s="65">
        <f>'Cálculo IRRF -Maio.2025'!D13-'Cálculo IRRF -Maio.2025'!D21</f>
        <v>-607.20000000000005</v>
      </c>
      <c r="F16" s="66"/>
    </row>
    <row r="18" spans="2:6" x14ac:dyDescent="0.25">
      <c r="B18" s="4" t="s">
        <v>0</v>
      </c>
      <c r="C18" s="4" t="s">
        <v>1</v>
      </c>
      <c r="D18" s="4" t="s">
        <v>2</v>
      </c>
      <c r="E18" s="4" t="s">
        <v>6</v>
      </c>
      <c r="F18" s="4" t="s">
        <v>3</v>
      </c>
    </row>
    <row r="19" spans="2:6" x14ac:dyDescent="0.25">
      <c r="B19" s="2">
        <v>0</v>
      </c>
      <c r="C19" s="10">
        <v>2428.8000000000002</v>
      </c>
      <c r="D19" s="3">
        <v>0</v>
      </c>
      <c r="E19" s="6">
        <v>0</v>
      </c>
      <c r="F19" s="1">
        <v>0</v>
      </c>
    </row>
    <row r="20" spans="2:6" x14ac:dyDescent="0.25">
      <c r="B20" s="10">
        <v>2428.81</v>
      </c>
      <c r="C20" s="2">
        <v>2826.65</v>
      </c>
      <c r="D20" s="3">
        <v>7.4999999999999997E-2</v>
      </c>
      <c r="E20" s="11">
        <v>182.16</v>
      </c>
      <c r="F20" s="1">
        <f>IF(AND($E$16&gt;B20,$E$16&lt;C20),($E$16*D20)-E20,0)</f>
        <v>0</v>
      </c>
    </row>
    <row r="21" spans="2:6" x14ac:dyDescent="0.25">
      <c r="B21" s="2">
        <v>2826.66</v>
      </c>
      <c r="C21" s="2">
        <v>3751.05</v>
      </c>
      <c r="D21" s="3">
        <v>0.15</v>
      </c>
      <c r="E21" s="11">
        <v>394.16</v>
      </c>
      <c r="F21" s="1">
        <f t="shared" ref="F21:F23" si="0">IF(AND($E$16&gt;B21,$E$16&lt;C21),($E$16*D21)-E21,0)</f>
        <v>0</v>
      </c>
    </row>
    <row r="22" spans="2:6" x14ac:dyDescent="0.25">
      <c r="B22" s="2">
        <v>3751.06</v>
      </c>
      <c r="C22" s="2">
        <v>4664.68</v>
      </c>
      <c r="D22" s="3">
        <v>0.22500000000000001</v>
      </c>
      <c r="E22" s="11">
        <v>675.49</v>
      </c>
      <c r="F22" s="1">
        <f t="shared" si="0"/>
        <v>0</v>
      </c>
    </row>
    <row r="23" spans="2:6" x14ac:dyDescent="0.25">
      <c r="B23" s="2">
        <v>4664.6899999999996</v>
      </c>
      <c r="C23" s="2">
        <v>9999999</v>
      </c>
      <c r="D23" s="3">
        <v>0.27500000000000002</v>
      </c>
      <c r="E23" s="11">
        <v>908.73</v>
      </c>
      <c r="F23" s="1">
        <f t="shared" si="0"/>
        <v>0</v>
      </c>
    </row>
    <row r="24" spans="2:6" x14ac:dyDescent="0.25">
      <c r="B24" s="57" t="s">
        <v>11</v>
      </c>
      <c r="C24" s="57"/>
      <c r="D24" s="57"/>
      <c r="E24" s="57"/>
      <c r="F24" s="16">
        <f>SUM(F19:F23)</f>
        <v>0</v>
      </c>
    </row>
    <row r="26" spans="2:6" x14ac:dyDescent="0.25">
      <c r="B26" s="58"/>
      <c r="C26" s="58"/>
      <c r="D26" s="58"/>
      <c r="E26" s="58"/>
      <c r="F26" s="58"/>
    </row>
    <row r="27" spans="2:6" x14ac:dyDescent="0.25">
      <c r="B27" s="60"/>
      <c r="C27" s="60"/>
      <c r="D27" s="60"/>
      <c r="E27" s="60"/>
      <c r="F27" s="60"/>
    </row>
  </sheetData>
  <mergeCells count="15">
    <mergeCell ref="B13:F13"/>
    <mergeCell ref="B2:F2"/>
    <mergeCell ref="B3:F3"/>
    <mergeCell ref="H7:I7"/>
    <mergeCell ref="B10:E10"/>
    <mergeCell ref="B11:E11"/>
    <mergeCell ref="B24:E24"/>
    <mergeCell ref="B26:F26"/>
    <mergeCell ref="B27:F27"/>
    <mergeCell ref="B14:D14"/>
    <mergeCell ref="E14:F14"/>
    <mergeCell ref="B15:D15"/>
    <mergeCell ref="E15:F15"/>
    <mergeCell ref="B16:D16"/>
    <mergeCell ref="E16:F16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Cálculo IRRF -Maio.2025</vt:lpstr>
      <vt:lpstr>IR TRADICIONAL-Maio.2025</vt:lpstr>
      <vt:lpstr>IR SIMPLIFICADO-Maio.2025</vt:lpstr>
      <vt:lpstr>'Cálculo IRRF -Maio.2025'!Area_de_impressao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Daniele Lopes Silva</cp:lastModifiedBy>
  <cp:lastPrinted>2023-09-05T13:30:38Z</cp:lastPrinted>
  <dcterms:created xsi:type="dcterms:W3CDTF">2020-02-14T15:11:16Z</dcterms:created>
  <dcterms:modified xsi:type="dcterms:W3CDTF">2025-04-28T18:10:57Z</dcterms:modified>
</cp:coreProperties>
</file>