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B18" i="3" l="1"/>
  <c r="B20" i="3"/>
  <c r="B7" i="3" l="1"/>
  <c r="S40" i="2" l="1"/>
  <c r="I29" i="2" l="1"/>
  <c r="S29" i="2"/>
  <c r="B19" i="3" l="1"/>
  <c r="B21" i="3" s="1"/>
  <c r="S10" i="2" l="1"/>
  <c r="S32" i="2"/>
  <c r="J10" i="2" l="1"/>
  <c r="J12" i="2" l="1"/>
  <c r="T12" i="2" l="1"/>
  <c r="S12" i="2"/>
  <c r="S24" i="2"/>
  <c r="S9" i="2" l="1"/>
  <c r="T24" i="2"/>
  <c r="T10" i="2"/>
  <c r="T9" i="2" s="1"/>
  <c r="T37" i="2" l="1"/>
  <c r="T32" i="2"/>
  <c r="S37" i="2"/>
  <c r="S41" i="2" s="1"/>
  <c r="V41" i="2" s="1"/>
  <c r="I37" i="2"/>
  <c r="I24" i="2"/>
  <c r="I10" i="2"/>
  <c r="T41" i="2" l="1"/>
  <c r="J37" i="2"/>
  <c r="J32" i="2"/>
  <c r="J24" i="2"/>
  <c r="J9" i="2" l="1"/>
  <c r="J41" i="2" s="1"/>
  <c r="W41" i="2" s="1"/>
  <c r="I12" i="2"/>
  <c r="I9" i="2" s="1"/>
  <c r="I32" i="2"/>
  <c r="I41" i="2" l="1"/>
  <c r="X41" i="2" l="1"/>
</calcChain>
</file>

<file path=xl/sharedStrings.xml><?xml version="1.0" encoding="utf-8"?>
<sst xmlns="http://schemas.openxmlformats.org/spreadsheetml/2006/main" count="125" uniqueCount="102">
  <si>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</si>
  <si>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</si>
  <si>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</si>
  <si>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</si>
  <si>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</si>
  <si>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</si>
  <si>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</si>
  <si>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</si>
  <si>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</si>
  <si>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</si>
  <si>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</si>
  <si>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</si>
  <si>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</si>
  <si>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</si>
  <si>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</si>
  <si>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</si>
  <si>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</si>
  <si>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</si>
  <si>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</si>
  <si>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</si>
  <si>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</si>
  <si>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</si>
  <si>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</si>
  <si>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</si>
  <si>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</si>
  <si>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</si>
  <si>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</si>
  <si>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</si>
  <si>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</si>
  <si>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</si>
  <si>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Secretária Executiva</t>
  </si>
  <si>
    <t>Talita Veiga Cavallari Fonseca</t>
  </si>
  <si>
    <t>RF: 817.010-0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</si>
  <si>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R$ 1.537.766.309,49.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</si>
  <si>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que serão transferidas financeiramente pelo Tesouro para a conta corrente deste Fundo,  no valor de R$ 97.926,136,03. Receita de Aplicação financeira lançada em duplicidade no valor de R$ 112.382,98, a ser estornada pelo Tesouro. Retenções do IRRF e PIS/COFINS/CSL, no valor total de R$ 2.576,93 retirada da conta corrente do Fundo a ser transferida para conta do Tesouro. Transferência efetuada em duplicidade, no valor de R$ 1.083.154,20, relativo ao Programa de Mobilidade Urbana e Trânsito - Corredor de Ônibus Arucandiva, a ser ressarcida ao Fundo pelo Tesouro. Dedução da desvinculação de receitas correntes de Novembro e Dezembro, no valor de R$ 10.803.578,83, constante do Anexo Único, da Portaria SF nº 16/2024, correspondente a este fundo. A referida receita, não ocorreu de forma financeira em nossos registros contábeis, segundo o Princípo da Competência, ajustamos de forma extra contábil, cuja regularização financeira de fato, ocorrerá em meados de Janeiro/2024. Notas de Liquidação e Pagamento - NLP's do mês de Dezembro, no valor de R$ 171.251.263,00, retiradas da conta corrente e pagas no primeiro dia útil do mês seguinte.</t>
    </r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</si>
  <si>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</si>
  <si>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</si>
  <si>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</si>
  <si>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</si>
  <si>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</si>
  <si>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</si>
  <si>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</si>
  <si>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</si>
  <si>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</si>
  <si>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</si>
  <si>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</si>
  <si>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</si>
  <si>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</si>
  <si>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</si>
  <si>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</si>
  <si>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</si>
  <si>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</si>
  <si>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</si>
  <si>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TESOURO MUNICIPAL - RECURSO VINCULADO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</si>
  <si>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</si>
  <si>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</si>
  <si>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</si>
  <si>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</si>
  <si>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EXERCÍCIO: 2024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</si>
  <si>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</si>
  <si>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</si>
  <si>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</si>
  <si>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</si>
  <si>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</si>
  <si>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</si>
  <si>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</si>
  <si>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</si>
  <si>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4.1</t>
  </si>
  <si>
    <t>4.2</t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</si>
  <si>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</si>
  <si>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6068.2024/0001175-8</t>
    </r>
    <r>
      <rPr>
        <sz val="8"/>
        <rFont val="Arial"/>
        <family val="2"/>
      </rPr>
      <t>.</t>
    </r>
  </si>
  <si>
    <t>OUTRAS VINCULAÇÕES</t>
  </si>
  <si>
    <t>-</t>
  </si>
  <si>
    <t>Secretária Municipal</t>
  </si>
  <si>
    <t>RF: 542.622-7</t>
  </si>
  <si>
    <t>Elisabete França</t>
  </si>
  <si>
    <t>DEMAIS VINCULAÇÕES</t>
  </si>
  <si>
    <t>Francinaldo da Silva Rodrigues</t>
  </si>
  <si>
    <t xml:space="preserve">Coord.de Adm. e Finanças </t>
  </si>
  <si>
    <t>RF: 755.489-3</t>
  </si>
  <si>
    <t xml:space="preserve">     INSCRIÇÃO DE RESTOS A PAGAR NÃO PROCESSADOS</t>
  </si>
  <si>
    <t xml:space="preserve">     INSCRIÇÃO DE RESTOS A PAGAR PROCESSADOS</t>
  </si>
  <si>
    <t>Fabiano Silva de Oliveira</t>
  </si>
  <si>
    <t>APDO - Ciências Contábeis</t>
  </si>
  <si>
    <t>CRC: SP-339620/O-0</t>
  </si>
  <si>
    <t>JULHO</t>
  </si>
  <si>
    <t>NLP'S de Julho retiradas da c/c em 31/07 e pagas em 01/08</t>
  </si>
  <si>
    <t>Receitas de Julho</t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</si>
  <si>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Para atendermos ao disposto no art. 103, da Lei Federal nº 4.320/64, bem como as orientações contidas nas IPC 06 e 11 do STN, controlamos através de relatório gerencial os </t>
    </r>
    <r>
      <rPr>
        <b/>
        <sz val="8"/>
        <color theme="1"/>
        <rFont val="Arial"/>
        <family val="2"/>
      </rPr>
      <t>Depósitos Restituíveis e Valores Vinculados</t>
    </r>
    <r>
      <rPr>
        <sz val="8"/>
        <color theme="1"/>
        <rFont val="Arial"/>
        <family val="2"/>
      </rPr>
      <t xml:space="preserve"> da coluna de </t>
    </r>
    <r>
      <rPr>
        <b/>
        <sz val="8"/>
        <color theme="1"/>
        <rFont val="Arial"/>
        <family val="2"/>
      </rPr>
      <t>Ingressos</t>
    </r>
    <r>
      <rPr>
        <sz val="8"/>
        <color theme="1"/>
        <rFont val="Arial"/>
        <family val="2"/>
      </rPr>
      <t xml:space="preserve"> o valor de R$ 41.498.550,85 e </t>
    </r>
    <r>
      <rPr>
        <b/>
        <sz val="8"/>
        <color theme="1"/>
        <rFont val="Arial"/>
        <family val="2"/>
      </rPr>
      <t>Dispêndios</t>
    </r>
    <r>
      <rPr>
        <sz val="8"/>
        <color theme="1"/>
        <rFont val="Arial"/>
        <family val="2"/>
      </rPr>
      <t xml:space="preserve"> o valor de R$ 40.296.034,48, respectivamente, relativo às retenções e pagamentos dos impostos e contribuições ocorridos durante o exercício de 2024. O valor informado de R$ 1.045.512,57 , é composto por, INSS do mês de Junho, no valor de R$ 395.459,54 , retido pela Secretaria Municipal das Subprefeituras,  R$ 538.391,66, retido pela Secretaria Municipal de Habitação, R$ 103.115,84, retido pela Secretaria de Infraestrutura Urbana, R$ 5.234,13
, retido pela empresa SP-Urbanismo, assim como importância de PIS/COFINS/ CSLL  no valor de R$ R$ 3.311,40 , retidos pela  respectiva estatal, a serem pagos pela apuração de Julho. </t>
    </r>
  </si>
  <si>
    <t>IRRF da SEHAB não retirado da conta do fundo, NLP nº 144761</t>
  </si>
  <si>
    <t xml:space="preserve">IRRF da SEHAB não retirado da conta do fundo,NLP 162596 </t>
  </si>
  <si>
    <t>REPASSE JUDICIAL DIRETO P/ FUNDO</t>
  </si>
  <si>
    <r>
      <rPr>
        <b/>
        <sz val="8"/>
        <color theme="1"/>
        <rFont val="Arial"/>
        <family val="2"/>
      </rPr>
      <t xml:space="preserve">     4.1)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R$ 616.800.234,37 . </t>
    </r>
  </si>
  <si>
    <t>Receita não transferida pelo Tesouro, e sim por via Repasse de Depósito Judicial no mês corrente</t>
  </si>
  <si>
    <t>IRRF da SEHAB retirado em duplicidade a ser estornada pelo Tesouro, NLP nº 144756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</si>
  <si>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</si>
  <si>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</si>
  <si>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</si>
  <si>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</si>
  <si>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</si>
  <si>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julho, no valor de R$ 84.094.952,74. Entretando, torna-se necessário abater os R$ 28.974.159,82 do referido saldo de receita por não ser proveniente de repasse do Tesouro, e sim de recurso de repasse judicial transferido diretamente para a conta deste Fundo no mês corrente de julho. Notas de Liquidação e Pagamento - NLP's do mês de julho, no valor de R$ 7.903.705,34 retiradas da conta corrente e pagas no primeiro dia útil do mês seguinte. Outrossim, vale mencionar que a diferença de R$ 34.672,36 apurada na conciliação contábil do mês passado, junho/2024, logrou-se em decorrêcnia de saldo pendente de IRRF a debitar do fundo das NLP's 144761, 162596 e 144756, que será regularizado no mês de agosto/2024.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</si>
  <si>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Julho/2024, R$ 28.247.738,00 , são relativas a Cota de Solidariedade e R$ 427.493.782,33, oriundas de Outorga Onerosa do direito de construir, conforme artigos 111, 112 e 115 respectivamente, da Lei Municipal nº 16.050/2014. Vale ressaltar também que, neste mês, houve uma entrada excepcional de recurso por repasse judicial na conta do fundo no valor de R$ 28.974.159,82, advindos de causa favorável para esta muncipalidade, sendo  R$ 20.628.748,82  como valor principal incial depositado em custódia em 10/10/2017 e R$ 8.345.410,61 resultado de juros e correção monetária ao longo do período.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</si>
</sst>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>
      <alignment vertical="top"/>
    </xf>
    <xf numFmtId="43" fontId="6" fillId="0" borderId="0" applyFont="0" applyFill="0" applyBorder="0" applyAlignment="0" applyProtection="0"/>
    <xf numFmtId="0" fontId="9" fillId="0" borderId="0"/>
    <xf numFmtId="166" fontId="9" fillId="0" borderId="0" applyFill="0" applyBorder="0" applyAlignment="0" applyProtection="0"/>
    <xf numFmtId="167" fontId="9" fillId="0" borderId="0" applyFont="0" applyFill="0" applyBorder="0" applyAlignment="0" applyProtection="0"/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137">
    <xf numFmtId="0" fontId="0" fillId="0" borderId="0" xfId="0">
      <alignment vertical="top"/>
    </xf>
    <xf numFmtId="0" fontId="4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readingOrder="1"/>
    </xf>
    <xf numFmtId="164" fontId="5" fillId="0" borderId="5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readingOrder="1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readingOrder="1"/>
    </xf>
    <xf numFmtId="43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readingOrder="1"/>
    </xf>
    <xf numFmtId="0" fontId="4" fillId="0" borderId="0" xfId="0" applyFont="1" applyFill="1" applyAlignment="1">
      <alignment horizontal="center" vertical="center"/>
    </xf>
    <xf numFmtId="0" fontId="10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4" fontId="6" fillId="0" borderId="0" xfId="1" applyNumberFormat="1"/>
    <xf numFmtId="0" fontId="6" fillId="0" borderId="0" xfId="0" applyFont="1" applyAlignment="1"/>
    <xf numFmtId="0" fontId="11" fillId="0" borderId="0" xfId="0" applyFont="1" applyAlignment="1"/>
    <xf numFmtId="0" fontId="6" fillId="0" borderId="0" xfId="0" applyFont="1" applyFill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4" fontId="6" fillId="0" borderId="0" xfId="0" applyNumberFormat="1" applyFont="1" applyAlignment="1"/>
    <xf numFmtId="4" fontId="9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readingOrder="1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6" fillId="0" borderId="0" xfId="5">
      <alignment vertical="top"/>
    </xf>
    <xf numFmtId="4" fontId="6" fillId="0" borderId="0" xfId="1" applyNumberFormat="1"/>
    <xf numFmtId="0" fontId="6" fillId="0" borderId="0" xfId="5" applyFont="1" applyAlignment="1"/>
    <xf numFmtId="164" fontId="5" fillId="0" borderId="1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3" fontId="5" fillId="3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" fontId="10" fillId="0" borderId="0" xfId="0" applyNumberFormat="1" applyFont="1" applyFill="1" applyAlignment="1"/>
    <xf numFmtId="4" fontId="0" fillId="0" borderId="0" xfId="0" applyNumberFormat="1">
      <alignment vertical="top"/>
    </xf>
    <xf numFmtId="0" fontId="16" fillId="0" borderId="0" xfId="7" applyFont="1" applyFill="1" applyAlignment="1">
      <alignment vertical="top"/>
    </xf>
    <xf numFmtId="4" fontId="9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64" fontId="4" fillId="0" borderId="9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4" fontId="9" fillId="0" borderId="0" xfId="0" applyNumberFormat="1" applyFont="1" applyFill="1" applyAlignment="1">
      <alignment horizontal="center" vertical="center"/>
    </xf>
    <xf numFmtId="0" fontId="6" fillId="0" borderId="0" xfId="0" applyFont="1">
      <alignment vertical="top"/>
    </xf>
    <xf numFmtId="0" fontId="4" fillId="0" borderId="8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1"/>
    </xf>
    <xf numFmtId="4" fontId="9" fillId="0" borderId="0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4" fontId="9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readingOrder="1"/>
    </xf>
    <xf numFmtId="0" fontId="15" fillId="0" borderId="0" xfId="0" applyFont="1" applyFill="1" applyBorder="1" applyAlignment="1">
      <alignment horizontal="left" vertical="center" readingOrder="1"/>
    </xf>
    <xf numFmtId="0" fontId="16" fillId="0" borderId="0" xfId="7" applyFont="1" applyFill="1" applyBorder="1" applyAlignment="1">
      <alignment vertical="top"/>
    </xf>
    <xf numFmtId="4" fontId="12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5" fillId="0" borderId="12" xfId="0" applyNumberFormat="1" applyFont="1" applyFill="1" applyBorder="1" applyAlignment="1">
      <alignment horizontal="right" vertical="center"/>
    </xf>
    <xf numFmtId="0" fontId="13" fillId="3" borderId="0" xfId="0" applyFont="1" applyFill="1" applyAlignment="1"/>
    <xf numFmtId="0" fontId="14" fillId="3" borderId="0" xfId="0" applyFont="1" applyFill="1" applyAlignment="1"/>
    <xf numFmtId="4" fontId="9" fillId="3" borderId="0" xfId="0" applyNumberFormat="1" applyFont="1" applyFill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" fontId="10" fillId="4" borderId="0" xfId="0" applyNumberFormat="1" applyFont="1" applyFill="1">
      <alignment vertical="top"/>
    </xf>
    <xf numFmtId="164" fontId="4" fillId="3" borderId="9" xfId="0" applyNumberFormat="1" applyFont="1" applyFill="1" applyBorder="1" applyAlignment="1">
      <alignment vertical="center"/>
    </xf>
    <xf numFmtId="4" fontId="0" fillId="5" borderId="0" xfId="0" applyNumberFormat="1" applyFill="1" applyAlignment="1"/>
    <xf numFmtId="0" fontId="4" fillId="0" borderId="14" xfId="0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6" fillId="0" borderId="0" xfId="0" applyFont="1" applyFill="1" applyAlignment="1"/>
    <xf numFmtId="4" fontId="6" fillId="0" borderId="0" xfId="1" applyNumberFormat="1" applyFill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readingOrder="1"/>
    </xf>
    <xf numFmtId="49" fontId="12" fillId="0" borderId="0" xfId="0" applyNumberFormat="1" applyFont="1" applyFill="1" applyAlignment="1">
      <alignment horizontal="center" vertical="center" readingOrder="1"/>
    </xf>
    <xf numFmtId="0" fontId="5" fillId="0" borderId="1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6" fillId="0" borderId="0" xfId="7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4" fontId="9" fillId="0" borderId="0" xfId="0" applyNumberFormat="1" applyFont="1" applyAlignment="1">
      <alignment horizontal="center" vertical="center"/>
    </xf>
    <xf numFmtId="0" fontId="16" fillId="3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/>
    </xf>
    <xf numFmtId="4" fontId="9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4" fontId="9" fillId="3" borderId="0" xfId="0" applyNumberFormat="1" applyFont="1" applyFill="1" applyAlignment="1">
      <alignment horizontal="center" vertical="center"/>
    </xf>
  </cellXfs>
  <cellStyles count="13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6" xfId="10"/>
    <cellStyle name="Normal 9" xfId="11"/>
    <cellStyle name="Separador de milhares 2" xfId="3"/>
    <cellStyle name="Vírgula" xfId="1" builtinId="3"/>
    <cellStyle name="Vírgula 2" xfId="8"/>
    <cellStyle name="Vírgula 3" xfId="12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57479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81"/>
  <sheetViews>
    <sheetView showGridLines="0" tabSelected="1" showOutlineSymbols="0" topLeftCell="B1" zoomScale="116" zoomScaleNormal="116" workbookViewId="0">
      <selection activeCell="K46" sqref="K46"/>
    </sheetView>
  </sheetViews>
  <sheetFormatPr defaultColWidth="6.85546875" defaultRowHeight="13.5" customHeight="1" x14ac:dyDescent="0.2"/>
  <cols>
    <col min="1" max="1" width="6.85546875" style="1" hidden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75" customWidth="1"/>
    <col min="9" max="9" width="13.28515625" style="1" customWidth="1"/>
    <col min="10" max="10" width="13.7109375" style="1" customWidth="1"/>
    <col min="11" max="14" width="9.85546875" style="1" customWidth="1"/>
    <col min="15" max="16" width="2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4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27" t="s">
        <v>56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24" ht="13.5" customHeight="1" x14ac:dyDescent="0.2">
      <c r="B2" s="127" t="s">
        <v>57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2:24" ht="13.5" customHeight="1" x14ac:dyDescent="0.2">
      <c r="B3" s="106" t="s">
        <v>15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4" ht="14.25" customHeight="1" x14ac:dyDescent="0.2">
      <c r="B4" s="107" t="s">
        <v>59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2:24" ht="11.25" customHeight="1" x14ac:dyDescent="0.2">
      <c r="B5" s="107" t="s">
        <v>58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2:24" ht="12.75" customHeight="1" x14ac:dyDescent="0.2">
      <c r="B6" s="108" t="s">
        <v>85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2:24" ht="13.5" customHeight="1" x14ac:dyDescent="0.2">
      <c r="B7" s="109" t="s">
        <v>60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</row>
    <row r="8" spans="2:24" ht="19.5" customHeight="1" x14ac:dyDescent="0.2">
      <c r="B8" s="110" t="s">
        <v>0</v>
      </c>
      <c r="C8" s="111"/>
      <c r="D8" s="111"/>
      <c r="E8" s="111"/>
      <c r="F8" s="111"/>
      <c r="G8" s="112"/>
      <c r="H8" s="69" t="s">
        <v>62</v>
      </c>
      <c r="I8" s="65" t="s">
        <v>2</v>
      </c>
      <c r="J8" s="64" t="s">
        <v>12</v>
      </c>
      <c r="K8" s="110" t="s">
        <v>1</v>
      </c>
      <c r="L8" s="111"/>
      <c r="M8" s="111"/>
      <c r="N8" s="111"/>
      <c r="O8" s="111"/>
      <c r="P8" s="111"/>
      <c r="Q8" s="112"/>
      <c r="R8" s="69" t="s">
        <v>62</v>
      </c>
      <c r="S8" s="2" t="s">
        <v>2</v>
      </c>
      <c r="T8" s="65" t="s">
        <v>12</v>
      </c>
    </row>
    <row r="9" spans="2:24" ht="13.5" customHeight="1" x14ac:dyDescent="0.2">
      <c r="B9" s="113" t="s">
        <v>3</v>
      </c>
      <c r="C9" s="114"/>
      <c r="D9" s="114"/>
      <c r="E9" s="114"/>
      <c r="F9" s="114"/>
      <c r="G9" s="114"/>
      <c r="H9" s="85"/>
      <c r="I9" s="43">
        <f>I10+I12</f>
        <v>540998863.25999999</v>
      </c>
      <c r="J9" s="18">
        <f>J10+J12</f>
        <v>714980880.76999998</v>
      </c>
      <c r="K9" s="115" t="s">
        <v>45</v>
      </c>
      <c r="L9" s="115"/>
      <c r="M9" s="115"/>
      <c r="N9" s="115"/>
      <c r="O9" s="115"/>
      <c r="P9" s="113"/>
      <c r="Q9" s="116"/>
      <c r="R9" s="85"/>
      <c r="S9" s="43">
        <f>S10+S12</f>
        <v>2014178012.29</v>
      </c>
      <c r="T9" s="3">
        <f>T10+T12</f>
        <v>676848075.80999994</v>
      </c>
      <c r="U9" s="4"/>
      <c r="V9" s="5"/>
    </row>
    <row r="10" spans="2:24" ht="13.5" customHeight="1" x14ac:dyDescent="0.2">
      <c r="B10" s="103" t="s">
        <v>36</v>
      </c>
      <c r="C10" s="95"/>
      <c r="D10" s="95"/>
      <c r="E10" s="95"/>
      <c r="F10" s="95"/>
      <c r="G10" s="95"/>
      <c r="H10" s="78"/>
      <c r="I10" s="8">
        <f>SUM(I11:I11)</f>
        <v>0</v>
      </c>
      <c r="J10" s="8">
        <f>SUM(J11:J11)</f>
        <v>0</v>
      </c>
      <c r="K10" s="95" t="s">
        <v>36</v>
      </c>
      <c r="L10" s="95"/>
      <c r="M10" s="95"/>
      <c r="N10" s="95"/>
      <c r="O10" s="95"/>
      <c r="P10" s="95"/>
      <c r="Q10" s="117"/>
      <c r="R10" s="78"/>
      <c r="S10" s="8">
        <f>SUM(S11:S11)</f>
        <v>0</v>
      </c>
      <c r="T10" s="8">
        <f>SUM(T11:T11)</f>
        <v>0</v>
      </c>
      <c r="U10" s="6"/>
    </row>
    <row r="11" spans="2:24" ht="13.5" hidden="1" customHeight="1" x14ac:dyDescent="0.2">
      <c r="B11" s="101" t="s">
        <v>37</v>
      </c>
      <c r="C11" s="98"/>
      <c r="D11" s="98"/>
      <c r="E11" s="98"/>
      <c r="F11" s="98"/>
      <c r="G11" s="98"/>
      <c r="H11" s="77"/>
      <c r="I11" s="7">
        <v>0</v>
      </c>
      <c r="J11" s="7">
        <v>0</v>
      </c>
      <c r="K11" s="97"/>
      <c r="L11" s="98"/>
      <c r="M11" s="98"/>
      <c r="N11" s="98"/>
      <c r="O11" s="98"/>
      <c r="P11" s="98"/>
      <c r="Q11" s="98"/>
      <c r="R11" s="77"/>
      <c r="S11" s="7"/>
      <c r="T11" s="7"/>
      <c r="U11" s="4"/>
    </row>
    <row r="12" spans="2:24" ht="13.5" customHeight="1" x14ac:dyDescent="0.2">
      <c r="B12" s="103" t="s">
        <v>35</v>
      </c>
      <c r="C12" s="95"/>
      <c r="D12" s="95"/>
      <c r="E12" s="95"/>
      <c r="F12" s="95"/>
      <c r="G12" s="95"/>
      <c r="H12" s="78"/>
      <c r="I12" s="8">
        <f>SUM(I13:I23)</f>
        <v>540998863.25999999</v>
      </c>
      <c r="J12" s="8">
        <f>SUM(J13:J23)</f>
        <v>714980880.76999998</v>
      </c>
      <c r="K12" s="95" t="s">
        <v>35</v>
      </c>
      <c r="L12" s="95"/>
      <c r="M12" s="95"/>
      <c r="N12" s="95"/>
      <c r="O12" s="95"/>
      <c r="P12" s="95"/>
      <c r="Q12" s="117"/>
      <c r="R12" s="78"/>
      <c r="S12" s="8">
        <f>SUM(S13:S23)</f>
        <v>2014178012.29</v>
      </c>
      <c r="T12" s="8">
        <f>SUM(T13:T23)</f>
        <v>676848075.80999994</v>
      </c>
      <c r="V12" s="9"/>
    </row>
    <row r="13" spans="2:24" ht="13.5" customHeight="1" x14ac:dyDescent="0.2">
      <c r="B13" s="101" t="s">
        <v>76</v>
      </c>
      <c r="C13" s="98"/>
      <c r="D13" s="98"/>
      <c r="E13" s="98"/>
      <c r="F13" s="98"/>
      <c r="G13" s="98"/>
      <c r="H13" s="77"/>
      <c r="I13" s="57" t="s">
        <v>72</v>
      </c>
      <c r="J13" s="7"/>
      <c r="K13" s="101" t="s">
        <v>76</v>
      </c>
      <c r="L13" s="98"/>
      <c r="M13" s="98"/>
      <c r="N13" s="98"/>
      <c r="O13" s="98"/>
      <c r="P13" s="98"/>
      <c r="Q13" s="90"/>
      <c r="R13" s="57"/>
      <c r="S13" s="57" t="s">
        <v>72</v>
      </c>
      <c r="T13" s="7"/>
      <c r="V13" s="105"/>
      <c r="W13" s="105"/>
      <c r="X13" s="105"/>
    </row>
    <row r="14" spans="2:24" ht="13.5" customHeight="1" x14ac:dyDescent="0.2">
      <c r="B14" s="101" t="s">
        <v>71</v>
      </c>
      <c r="C14" s="98"/>
      <c r="D14" s="98"/>
      <c r="E14" s="98"/>
      <c r="F14" s="98"/>
      <c r="G14" s="98"/>
      <c r="H14" s="78">
        <v>1</v>
      </c>
      <c r="I14" s="7">
        <v>540998863.25999999</v>
      </c>
      <c r="J14" s="7"/>
      <c r="K14" s="101" t="s">
        <v>71</v>
      </c>
      <c r="L14" s="98"/>
      <c r="M14" s="98"/>
      <c r="N14" s="98"/>
      <c r="O14" s="98"/>
      <c r="P14" s="98"/>
      <c r="Q14" s="90"/>
      <c r="R14" s="7"/>
      <c r="S14" s="7">
        <v>2014178012.29</v>
      </c>
      <c r="T14" s="7"/>
      <c r="V14" s="47"/>
      <c r="W14" s="48"/>
      <c r="X14" s="49"/>
    </row>
    <row r="15" spans="2:24" ht="13.5" hidden="1" customHeight="1" x14ac:dyDescent="0.2">
      <c r="B15" s="101"/>
      <c r="C15" s="97"/>
      <c r="D15" s="97"/>
      <c r="E15" s="97"/>
      <c r="F15" s="97"/>
      <c r="G15" s="97"/>
      <c r="H15" s="77"/>
      <c r="I15" s="7"/>
      <c r="J15" s="7"/>
      <c r="K15" s="63"/>
      <c r="L15" s="63"/>
      <c r="M15" s="63"/>
      <c r="N15" s="63"/>
      <c r="O15" s="63"/>
      <c r="P15" s="63"/>
      <c r="Q15" s="62"/>
      <c r="R15" s="77"/>
      <c r="S15" s="7"/>
      <c r="T15" s="7"/>
      <c r="V15" s="47"/>
      <c r="W15" s="48"/>
      <c r="X15" s="49"/>
    </row>
    <row r="16" spans="2:24" ht="13.5" hidden="1" customHeight="1" x14ac:dyDescent="0.2">
      <c r="B16" s="101"/>
      <c r="C16" s="97"/>
      <c r="D16" s="97"/>
      <c r="E16" s="97"/>
      <c r="F16" s="97"/>
      <c r="G16" s="97"/>
      <c r="H16" s="78"/>
      <c r="I16" s="7"/>
      <c r="J16" s="7"/>
      <c r="K16" s="63"/>
      <c r="L16" s="63"/>
      <c r="M16" s="63"/>
      <c r="N16" s="63"/>
      <c r="O16" s="63"/>
      <c r="P16" s="63"/>
      <c r="Q16" s="62"/>
      <c r="R16" s="77"/>
      <c r="S16" s="7"/>
      <c r="T16" s="7"/>
      <c r="V16" s="47"/>
      <c r="W16" s="48"/>
      <c r="X16" s="50"/>
    </row>
    <row r="17" spans="2:24" ht="13.5" hidden="1" customHeight="1" x14ac:dyDescent="0.2">
      <c r="B17" s="101"/>
      <c r="C17" s="97"/>
      <c r="D17" s="97"/>
      <c r="E17" s="97"/>
      <c r="F17" s="97"/>
      <c r="G17" s="97"/>
      <c r="H17" s="78"/>
      <c r="I17" s="7"/>
      <c r="J17" s="7"/>
      <c r="K17" s="63"/>
      <c r="L17" s="63"/>
      <c r="M17" s="63"/>
      <c r="N17" s="63"/>
      <c r="O17" s="63"/>
      <c r="P17" s="63"/>
      <c r="Q17" s="62"/>
      <c r="R17" s="77"/>
      <c r="S17" s="7"/>
      <c r="T17" s="7"/>
      <c r="V17" s="47"/>
      <c r="W17" s="48"/>
      <c r="X17" s="50"/>
    </row>
    <row r="18" spans="2:24" ht="13.5" hidden="1" customHeight="1" x14ac:dyDescent="0.2">
      <c r="B18" s="101"/>
      <c r="C18" s="97"/>
      <c r="D18" s="97"/>
      <c r="E18" s="97"/>
      <c r="F18" s="97"/>
      <c r="G18" s="97"/>
      <c r="H18" s="77"/>
      <c r="I18" s="7"/>
      <c r="J18" s="7"/>
      <c r="K18" s="63"/>
      <c r="L18" s="63"/>
      <c r="M18" s="63"/>
      <c r="N18" s="63"/>
      <c r="O18" s="63"/>
      <c r="P18" s="63"/>
      <c r="Q18" s="62"/>
      <c r="R18" s="77"/>
      <c r="S18" s="7"/>
      <c r="T18" s="7"/>
      <c r="V18" s="47"/>
      <c r="W18" s="48"/>
      <c r="X18" s="49"/>
    </row>
    <row r="19" spans="2:24" ht="13.5" hidden="1" customHeight="1" x14ac:dyDescent="0.2">
      <c r="B19" s="61"/>
      <c r="C19" s="63"/>
      <c r="D19" s="63"/>
      <c r="E19" s="63"/>
      <c r="F19" s="63"/>
      <c r="G19" s="63"/>
      <c r="H19" s="77"/>
      <c r="I19" s="7"/>
      <c r="J19" s="7"/>
      <c r="K19" s="63"/>
      <c r="L19" s="63"/>
      <c r="M19" s="63"/>
      <c r="N19" s="63"/>
      <c r="O19" s="63"/>
      <c r="P19" s="63"/>
      <c r="Q19" s="62"/>
      <c r="R19" s="77"/>
      <c r="S19" s="7"/>
      <c r="T19" s="7"/>
      <c r="V19" s="47"/>
      <c r="W19" s="48"/>
      <c r="X19" s="49"/>
    </row>
    <row r="20" spans="2:24" ht="13.5" hidden="1" customHeight="1" x14ac:dyDescent="0.2">
      <c r="B20" s="61"/>
      <c r="C20" s="63"/>
      <c r="D20" s="63"/>
      <c r="E20" s="63"/>
      <c r="F20" s="63"/>
      <c r="G20" s="63"/>
      <c r="H20" s="77"/>
      <c r="I20" s="7"/>
      <c r="J20" s="7"/>
      <c r="K20" s="97"/>
      <c r="L20" s="97"/>
      <c r="M20" s="97"/>
      <c r="N20" s="97"/>
      <c r="O20" s="97"/>
      <c r="P20" s="97"/>
      <c r="Q20" s="98"/>
      <c r="R20" s="77"/>
      <c r="S20" s="7"/>
      <c r="T20" s="7"/>
      <c r="V20" s="47"/>
      <c r="W20" s="48"/>
      <c r="X20" s="49"/>
    </row>
    <row r="21" spans="2:24" ht="13.5" hidden="1" customHeight="1" x14ac:dyDescent="0.2">
      <c r="B21" s="61"/>
      <c r="C21" s="63"/>
      <c r="D21" s="63"/>
      <c r="E21" s="63"/>
      <c r="F21" s="63"/>
      <c r="G21" s="63"/>
      <c r="H21" s="77"/>
      <c r="I21" s="7"/>
      <c r="J21" s="7"/>
      <c r="K21" s="63"/>
      <c r="L21" s="63"/>
      <c r="M21" s="63"/>
      <c r="N21" s="63"/>
      <c r="O21" s="63"/>
      <c r="P21" s="63"/>
      <c r="Q21" s="62"/>
      <c r="R21" s="77"/>
      <c r="S21" s="7"/>
      <c r="T21" s="7"/>
      <c r="V21" s="47"/>
      <c r="W21" s="48"/>
      <c r="X21" s="49"/>
    </row>
    <row r="22" spans="2:24" ht="13.5" hidden="1" customHeight="1" x14ac:dyDescent="0.2">
      <c r="B22" s="101"/>
      <c r="C22" s="97"/>
      <c r="D22" s="97"/>
      <c r="E22" s="97"/>
      <c r="F22" s="97"/>
      <c r="G22" s="97"/>
      <c r="H22" s="77"/>
      <c r="I22" s="7"/>
      <c r="J22" s="7"/>
      <c r="K22" s="63"/>
      <c r="L22" s="63"/>
      <c r="M22" s="63"/>
      <c r="N22" s="63"/>
      <c r="O22" s="63"/>
      <c r="P22" s="63"/>
      <c r="Q22" s="62"/>
      <c r="R22" s="77"/>
      <c r="S22" s="7"/>
      <c r="T22" s="7"/>
      <c r="V22" s="47"/>
      <c r="W22" s="48"/>
      <c r="X22" s="49"/>
    </row>
    <row r="23" spans="2:24" ht="13.5" customHeight="1" x14ac:dyDescent="0.2">
      <c r="B23" s="101" t="s">
        <v>53</v>
      </c>
      <c r="C23" s="97"/>
      <c r="D23" s="97"/>
      <c r="E23" s="97"/>
      <c r="F23" s="97"/>
      <c r="G23" s="97"/>
      <c r="H23" s="77"/>
      <c r="I23" s="88">
        <v>0</v>
      </c>
      <c r="J23" s="7">
        <v>714980880.76999998</v>
      </c>
      <c r="K23" s="97" t="s">
        <v>53</v>
      </c>
      <c r="L23" s="97"/>
      <c r="M23" s="97"/>
      <c r="N23" s="97"/>
      <c r="O23" s="97"/>
      <c r="P23" s="97"/>
      <c r="Q23" s="98"/>
      <c r="R23" s="77"/>
      <c r="S23" s="88">
        <v>0</v>
      </c>
      <c r="T23" s="7">
        <v>676848075.80999994</v>
      </c>
      <c r="V23" s="47"/>
      <c r="W23" s="48"/>
      <c r="X23" s="49"/>
    </row>
    <row r="24" spans="2:24" ht="13.5" customHeight="1" x14ac:dyDescent="0.2">
      <c r="B24" s="103" t="s">
        <v>4</v>
      </c>
      <c r="C24" s="95"/>
      <c r="D24" s="95"/>
      <c r="E24" s="95"/>
      <c r="F24" s="95"/>
      <c r="G24" s="95"/>
      <c r="H24" s="77"/>
      <c r="I24" s="8">
        <f>SUM(I25:I28)</f>
        <v>0</v>
      </c>
      <c r="J24" s="8">
        <f>SUM(J25:J28)</f>
        <v>0</v>
      </c>
      <c r="K24" s="95" t="s">
        <v>46</v>
      </c>
      <c r="L24" s="95"/>
      <c r="M24" s="95"/>
      <c r="N24" s="95"/>
      <c r="O24" s="95"/>
      <c r="P24" s="95"/>
      <c r="Q24" s="96"/>
      <c r="R24" s="77"/>
      <c r="S24" s="8">
        <f>SUM(S25:S28)</f>
        <v>0</v>
      </c>
      <c r="T24" s="8">
        <f>SUM(T25:T28)</f>
        <v>0</v>
      </c>
      <c r="V24" s="47"/>
      <c r="W24" s="48"/>
      <c r="X24" s="50"/>
    </row>
    <row r="25" spans="2:24" ht="13.5" customHeight="1" x14ac:dyDescent="0.2">
      <c r="B25" s="101" t="s">
        <v>5</v>
      </c>
      <c r="C25" s="98"/>
      <c r="D25" s="98"/>
      <c r="E25" s="98"/>
      <c r="F25" s="98"/>
      <c r="G25" s="98"/>
      <c r="H25" s="77"/>
      <c r="I25" s="7">
        <v>0</v>
      </c>
      <c r="J25" s="7"/>
      <c r="K25" s="97" t="s">
        <v>5</v>
      </c>
      <c r="L25" s="98"/>
      <c r="M25" s="98"/>
      <c r="N25" s="98"/>
      <c r="O25" s="98"/>
      <c r="P25" s="98"/>
      <c r="Q25" s="98"/>
      <c r="R25" s="77"/>
      <c r="S25" s="7">
        <v>0</v>
      </c>
      <c r="T25" s="7">
        <v>0</v>
      </c>
      <c r="U25" s="4"/>
    </row>
    <row r="26" spans="2:24" ht="13.5" customHeight="1" x14ac:dyDescent="0.2">
      <c r="B26" s="101" t="s">
        <v>6</v>
      </c>
      <c r="C26" s="97"/>
      <c r="D26" s="97"/>
      <c r="E26" s="97"/>
      <c r="F26" s="97"/>
      <c r="G26" s="97"/>
      <c r="H26" s="77"/>
      <c r="I26" s="7">
        <v>0</v>
      </c>
      <c r="J26" s="7"/>
      <c r="K26" s="97" t="s">
        <v>6</v>
      </c>
      <c r="L26" s="97"/>
      <c r="M26" s="97"/>
      <c r="N26" s="97"/>
      <c r="O26" s="97"/>
      <c r="P26" s="97"/>
      <c r="Q26" s="98"/>
      <c r="R26" s="77"/>
      <c r="S26" s="7">
        <v>0</v>
      </c>
      <c r="T26" s="7"/>
    </row>
    <row r="27" spans="2:24" ht="13.5" customHeight="1" x14ac:dyDescent="0.2">
      <c r="B27" s="101" t="s">
        <v>7</v>
      </c>
      <c r="C27" s="97"/>
      <c r="D27" s="97"/>
      <c r="E27" s="97"/>
      <c r="F27" s="97"/>
      <c r="G27" s="97"/>
      <c r="H27" s="77"/>
      <c r="I27" s="7">
        <v>0</v>
      </c>
      <c r="J27" s="7"/>
      <c r="K27" s="97" t="s">
        <v>7</v>
      </c>
      <c r="L27" s="97"/>
      <c r="M27" s="97"/>
      <c r="N27" s="97"/>
      <c r="O27" s="97"/>
      <c r="P27" s="97"/>
      <c r="Q27" s="98"/>
      <c r="R27" s="77"/>
      <c r="S27" s="7">
        <v>0</v>
      </c>
      <c r="T27" s="7"/>
    </row>
    <row r="28" spans="2:24" ht="13.5" customHeight="1" x14ac:dyDescent="0.2">
      <c r="B28" s="101" t="s">
        <v>8</v>
      </c>
      <c r="C28" s="97"/>
      <c r="D28" s="97"/>
      <c r="E28" s="97"/>
      <c r="F28" s="97"/>
      <c r="G28" s="97"/>
      <c r="H28" s="77"/>
      <c r="I28" s="7">
        <v>0</v>
      </c>
      <c r="J28" s="7"/>
      <c r="K28" s="97" t="s">
        <v>8</v>
      </c>
      <c r="L28" s="97"/>
      <c r="M28" s="97"/>
      <c r="N28" s="97"/>
      <c r="O28" s="97"/>
      <c r="P28" s="97"/>
      <c r="Q28" s="98"/>
      <c r="R28" s="77"/>
      <c r="S28" s="7">
        <v>0</v>
      </c>
      <c r="T28" s="7"/>
    </row>
    <row r="29" spans="2:24" ht="13.5" customHeight="1" x14ac:dyDescent="0.2">
      <c r="B29" s="103" t="s">
        <v>38</v>
      </c>
      <c r="C29" s="95"/>
      <c r="D29" s="95"/>
      <c r="E29" s="95"/>
      <c r="F29" s="95"/>
      <c r="G29" s="104"/>
      <c r="H29" s="78"/>
      <c r="I29" s="8">
        <f>I31+I30</f>
        <v>0</v>
      </c>
      <c r="J29" s="7"/>
      <c r="K29" s="103" t="s">
        <v>49</v>
      </c>
      <c r="L29" s="95"/>
      <c r="M29" s="95"/>
      <c r="N29" s="95"/>
      <c r="O29" s="95"/>
      <c r="P29" s="95"/>
      <c r="Q29" s="104"/>
      <c r="R29" s="78"/>
      <c r="S29" s="8">
        <f>S31+S30</f>
        <v>0</v>
      </c>
      <c r="T29" s="7"/>
    </row>
    <row r="30" spans="2:24" ht="13.5" customHeight="1" x14ac:dyDescent="0.2">
      <c r="B30" s="101" t="s">
        <v>39</v>
      </c>
      <c r="C30" s="97"/>
      <c r="D30" s="97"/>
      <c r="E30" s="97"/>
      <c r="F30" s="97"/>
      <c r="G30" s="102"/>
      <c r="H30" s="78"/>
      <c r="I30" s="7">
        <v>0</v>
      </c>
      <c r="J30" s="7"/>
      <c r="K30" s="101" t="s">
        <v>47</v>
      </c>
      <c r="L30" s="97"/>
      <c r="M30" s="97"/>
      <c r="N30" s="97"/>
      <c r="O30" s="97"/>
      <c r="P30" s="97"/>
      <c r="Q30" s="102"/>
      <c r="R30" s="78"/>
      <c r="S30" s="7">
        <v>0</v>
      </c>
      <c r="T30" s="7"/>
    </row>
    <row r="31" spans="2:24" ht="13.5" hidden="1" customHeight="1" x14ac:dyDescent="0.2">
      <c r="B31" s="101" t="s">
        <v>40</v>
      </c>
      <c r="C31" s="97"/>
      <c r="D31" s="97"/>
      <c r="E31" s="97"/>
      <c r="F31" s="97"/>
      <c r="G31" s="102"/>
      <c r="H31" s="77"/>
      <c r="I31" s="7">
        <v>0</v>
      </c>
      <c r="J31" s="7"/>
      <c r="K31" s="101" t="s">
        <v>48</v>
      </c>
      <c r="L31" s="97"/>
      <c r="M31" s="97"/>
      <c r="N31" s="97"/>
      <c r="O31" s="97"/>
      <c r="P31" s="97"/>
      <c r="Q31" s="102"/>
      <c r="R31" s="77"/>
      <c r="S31" s="7">
        <v>0</v>
      </c>
      <c r="T31" s="7"/>
    </row>
    <row r="32" spans="2:24" ht="13.5" customHeight="1" x14ac:dyDescent="0.2">
      <c r="B32" s="103" t="s">
        <v>41</v>
      </c>
      <c r="C32" s="95"/>
      <c r="D32" s="95"/>
      <c r="E32" s="95"/>
      <c r="F32" s="95"/>
      <c r="G32" s="95"/>
      <c r="H32" s="77"/>
      <c r="I32" s="8">
        <f>SUM(I33:I36)</f>
        <v>876470841.06000006</v>
      </c>
      <c r="J32" s="8">
        <f>SUM(J33:J36)</f>
        <v>486927895.44</v>
      </c>
      <c r="K32" s="95" t="s">
        <v>50</v>
      </c>
      <c r="L32" s="95"/>
      <c r="M32" s="95"/>
      <c r="N32" s="95"/>
      <c r="O32" s="95"/>
      <c r="P32" s="95"/>
      <c r="Q32" s="96"/>
      <c r="R32" s="77"/>
      <c r="S32" s="8">
        <f>SUM(S33:S36)</f>
        <v>520615109.21000004</v>
      </c>
      <c r="T32" s="8">
        <f>SUM(T33:T36)</f>
        <v>317631321.78999996</v>
      </c>
      <c r="U32" s="5"/>
    </row>
    <row r="33" spans="2:27" ht="13.5" customHeight="1" x14ac:dyDescent="0.2">
      <c r="B33" s="99" t="s">
        <v>80</v>
      </c>
      <c r="C33" s="96"/>
      <c r="D33" s="96"/>
      <c r="E33" s="96"/>
      <c r="F33" s="96"/>
      <c r="G33" s="100"/>
      <c r="H33" s="77"/>
      <c r="I33" s="7">
        <v>839914061.14999998</v>
      </c>
      <c r="J33" s="7">
        <v>470102344.25</v>
      </c>
      <c r="K33" s="97" t="s">
        <v>13</v>
      </c>
      <c r="L33" s="98"/>
      <c r="M33" s="98"/>
      <c r="N33" s="98"/>
      <c r="O33" s="98"/>
      <c r="P33" s="98"/>
      <c r="Q33" s="98"/>
      <c r="R33" s="77"/>
      <c r="S33" s="7">
        <v>319313128.74000001</v>
      </c>
      <c r="T33" s="7">
        <v>263733533.83000001</v>
      </c>
    </row>
    <row r="34" spans="2:27" ht="13.5" customHeight="1" x14ac:dyDescent="0.2">
      <c r="B34" s="99" t="s">
        <v>81</v>
      </c>
      <c r="C34" s="96"/>
      <c r="D34" s="96"/>
      <c r="E34" s="96"/>
      <c r="F34" s="96"/>
      <c r="G34" s="96"/>
      <c r="H34" s="77"/>
      <c r="I34" s="7">
        <v>35511267.340000004</v>
      </c>
      <c r="J34" s="7">
        <v>16821421.789999999</v>
      </c>
      <c r="K34" s="97" t="s">
        <v>14</v>
      </c>
      <c r="L34" s="97"/>
      <c r="M34" s="97"/>
      <c r="N34" s="97"/>
      <c r="O34" s="97"/>
      <c r="P34" s="97"/>
      <c r="Q34" s="98"/>
      <c r="R34" s="77"/>
      <c r="S34" s="7">
        <v>201301980.47</v>
      </c>
      <c r="T34" s="7">
        <v>50195981.68</v>
      </c>
    </row>
    <row r="35" spans="2:27" ht="13.5" customHeight="1" x14ac:dyDescent="0.2">
      <c r="B35" s="101" t="s">
        <v>9</v>
      </c>
      <c r="C35" s="97"/>
      <c r="D35" s="97"/>
      <c r="E35" s="97"/>
      <c r="F35" s="97"/>
      <c r="G35" s="97"/>
      <c r="H35" s="78">
        <v>3</v>
      </c>
      <c r="I35" s="7">
        <v>1045512.57</v>
      </c>
      <c r="J35" s="7">
        <v>4129.3999999999996</v>
      </c>
      <c r="K35" s="97" t="s">
        <v>9</v>
      </c>
      <c r="L35" s="97"/>
      <c r="M35" s="97"/>
      <c r="N35" s="97"/>
      <c r="O35" s="97"/>
      <c r="P35" s="97"/>
      <c r="Q35" s="98"/>
      <c r="R35" s="78"/>
      <c r="S35" s="88">
        <v>0</v>
      </c>
      <c r="T35" s="7">
        <v>3701806.28</v>
      </c>
      <c r="W35" s="95"/>
      <c r="X35" s="95"/>
      <c r="Y35" s="95"/>
    </row>
    <row r="36" spans="2:27" ht="13.5" customHeight="1" x14ac:dyDescent="0.2">
      <c r="B36" s="101" t="s">
        <v>10</v>
      </c>
      <c r="C36" s="97"/>
      <c r="D36" s="97"/>
      <c r="E36" s="97"/>
      <c r="F36" s="97"/>
      <c r="G36" s="97"/>
      <c r="H36" s="77"/>
      <c r="I36" s="7"/>
      <c r="J36" s="7"/>
      <c r="K36" s="97" t="s">
        <v>11</v>
      </c>
      <c r="L36" s="97"/>
      <c r="M36" s="97"/>
      <c r="N36" s="97"/>
      <c r="O36" s="97"/>
      <c r="P36" s="97"/>
      <c r="Q36" s="98"/>
      <c r="R36" s="77"/>
      <c r="S36" s="7">
        <v>0</v>
      </c>
      <c r="T36" s="7"/>
    </row>
    <row r="37" spans="2:27" ht="13.5" customHeight="1" x14ac:dyDescent="0.2">
      <c r="B37" s="103" t="s">
        <v>42</v>
      </c>
      <c r="C37" s="95"/>
      <c r="D37" s="95"/>
      <c r="E37" s="95"/>
      <c r="F37" s="95"/>
      <c r="G37" s="95"/>
      <c r="H37" s="77"/>
      <c r="I37" s="8">
        <f>SUM(I38:I40)</f>
        <v>1797113477.8399999</v>
      </c>
      <c r="J37" s="8">
        <f>SUM(J38:J40)</f>
        <v>1892575598.8700001</v>
      </c>
      <c r="K37" s="95" t="s">
        <v>51</v>
      </c>
      <c r="L37" s="95"/>
      <c r="M37" s="95"/>
      <c r="N37" s="95"/>
      <c r="O37" s="95"/>
      <c r="P37" s="95"/>
      <c r="Q37" s="96"/>
      <c r="R37" s="77"/>
      <c r="S37" s="8">
        <f>SUM(S38:S40)</f>
        <v>679790060.65999997</v>
      </c>
      <c r="T37" s="8">
        <f>SUM(T38:T40)</f>
        <v>2100004977.48</v>
      </c>
      <c r="U37" s="9"/>
      <c r="W37" s="10"/>
    </row>
    <row r="38" spans="2:27" ht="13.5" customHeight="1" x14ac:dyDescent="0.2">
      <c r="B38" s="101" t="s">
        <v>43</v>
      </c>
      <c r="C38" s="98"/>
      <c r="D38" s="98"/>
      <c r="E38" s="98"/>
      <c r="F38" s="98"/>
      <c r="G38" s="98"/>
      <c r="H38" s="78" t="s">
        <v>63</v>
      </c>
      <c r="I38" s="7">
        <v>1537766309.49</v>
      </c>
      <c r="J38" s="7">
        <v>1819379468.45</v>
      </c>
      <c r="K38" s="97" t="s">
        <v>43</v>
      </c>
      <c r="L38" s="98"/>
      <c r="M38" s="98"/>
      <c r="N38" s="98"/>
      <c r="O38" s="98"/>
      <c r="P38" s="98"/>
      <c r="Q38" s="98"/>
      <c r="R38" s="78" t="s">
        <v>67</v>
      </c>
      <c r="S38" s="7">
        <v>616800234.37</v>
      </c>
      <c r="T38" s="7">
        <v>2030253158.24</v>
      </c>
      <c r="U38" s="9"/>
      <c r="V38" s="12"/>
      <c r="W38" s="12"/>
      <c r="X38" s="35"/>
      <c r="Y38" s="35"/>
      <c r="Z38" s="35"/>
      <c r="AA38" s="35"/>
    </row>
    <row r="39" spans="2:27" ht="13.5" customHeight="1" x14ac:dyDescent="0.2">
      <c r="B39" s="101" t="s">
        <v>61</v>
      </c>
      <c r="C39" s="98"/>
      <c r="D39" s="98"/>
      <c r="E39" s="98"/>
      <c r="F39" s="98"/>
      <c r="G39" s="98"/>
      <c r="H39" s="78"/>
      <c r="I39" s="7">
        <v>0</v>
      </c>
      <c r="J39" s="7">
        <v>0</v>
      </c>
      <c r="K39" s="97" t="s">
        <v>61</v>
      </c>
      <c r="L39" s="98"/>
      <c r="M39" s="98"/>
      <c r="N39" s="98"/>
      <c r="O39" s="98"/>
      <c r="P39" s="98"/>
      <c r="Q39" s="98"/>
      <c r="R39" s="77"/>
      <c r="S39" s="7">
        <v>0</v>
      </c>
      <c r="T39" s="7">
        <v>0</v>
      </c>
      <c r="U39" s="9"/>
      <c r="V39" s="12"/>
      <c r="W39" s="12"/>
      <c r="X39" s="35"/>
      <c r="Y39" s="35"/>
      <c r="Z39" s="35"/>
      <c r="AA39" s="35"/>
    </row>
    <row r="40" spans="2:27" ht="13.5" customHeight="1" x14ac:dyDescent="0.2">
      <c r="B40" s="101" t="s">
        <v>9</v>
      </c>
      <c r="C40" s="97"/>
      <c r="D40" s="97"/>
      <c r="E40" s="97"/>
      <c r="F40" s="97"/>
      <c r="G40" s="97"/>
      <c r="H40" s="78" t="s">
        <v>64</v>
      </c>
      <c r="I40" s="7">
        <v>259347168.34999999</v>
      </c>
      <c r="J40" s="57">
        <v>73196130.420000002</v>
      </c>
      <c r="K40" s="97" t="s">
        <v>9</v>
      </c>
      <c r="L40" s="97"/>
      <c r="M40" s="97"/>
      <c r="N40" s="97"/>
      <c r="O40" s="97"/>
      <c r="P40" s="97"/>
      <c r="Q40" s="98"/>
      <c r="R40" s="78" t="s">
        <v>68</v>
      </c>
      <c r="S40" s="7">
        <f>SUM(Conciliação!B10:B15)</f>
        <v>62989826.289999992</v>
      </c>
      <c r="T40" s="57">
        <v>69751819.239999995</v>
      </c>
      <c r="U40" s="20"/>
      <c r="V40" s="17"/>
    </row>
    <row r="41" spans="2:27" ht="15" customHeight="1" x14ac:dyDescent="0.2">
      <c r="B41" s="128" t="s">
        <v>44</v>
      </c>
      <c r="C41" s="129"/>
      <c r="D41" s="129"/>
      <c r="E41" s="129"/>
      <c r="F41" s="129"/>
      <c r="G41" s="129"/>
      <c r="H41" s="86"/>
      <c r="I41" s="81">
        <f>I9+I24+I29+I32+I37</f>
        <v>3214583182.1599998</v>
      </c>
      <c r="J41" s="81">
        <f>J9+J24+J32+J37</f>
        <v>3094484375.0799999</v>
      </c>
      <c r="K41" s="79" t="s">
        <v>52</v>
      </c>
      <c r="L41" s="80"/>
      <c r="M41" s="80"/>
      <c r="N41" s="80"/>
      <c r="O41" s="80"/>
      <c r="P41" s="80"/>
      <c r="Q41" s="80"/>
      <c r="R41" s="86"/>
      <c r="S41" s="81">
        <f>S37+S32+S24+S9+S29</f>
        <v>3214583182.1599998</v>
      </c>
      <c r="T41" s="81">
        <f>T37+T32+T24+T9</f>
        <v>3094484375.0799999</v>
      </c>
      <c r="U41" s="4"/>
      <c r="V41" s="10">
        <f>S41-I41</f>
        <v>0</v>
      </c>
      <c r="W41" s="10">
        <f>T41-J41</f>
        <v>0</v>
      </c>
      <c r="X41" s="36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70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71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7"/>
      <c r="D44" s="37"/>
      <c r="E44" s="37"/>
      <c r="F44" s="37"/>
      <c r="G44" s="37"/>
      <c r="H44" s="72"/>
      <c r="I44" s="37"/>
      <c r="J44" s="37"/>
      <c r="K44" s="37"/>
      <c r="L44" s="37"/>
      <c r="M44" s="37"/>
      <c r="N44" s="37"/>
      <c r="O44" s="37"/>
      <c r="P44" s="37"/>
      <c r="Q44" s="38"/>
      <c r="R44" s="38"/>
      <c r="S44" s="37"/>
      <c r="T44" s="38"/>
    </row>
    <row r="45" spans="2:27" s="16" customFormat="1" ht="36.75" customHeight="1" x14ac:dyDescent="0.2">
      <c r="B45" s="130" t="s">
        <v>101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"/>
      <c r="V45" s="1"/>
      <c r="W45" s="1"/>
    </row>
    <row r="46" spans="2:27" s="16" customFormat="1" ht="11.25" customHeight="1" x14ac:dyDescent="0.2">
      <c r="B46" s="54" t="s">
        <v>29</v>
      </c>
      <c r="C46" s="54"/>
      <c r="D46" s="54"/>
      <c r="E46" s="54"/>
      <c r="F46" s="54"/>
      <c r="G46" s="54"/>
      <c r="H46" s="7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1"/>
      <c r="V46" s="1"/>
      <c r="W46" s="1"/>
    </row>
    <row r="47" spans="2:27" s="16" customFormat="1" ht="11.25" customHeight="1" x14ac:dyDescent="0.2">
      <c r="B47" s="118" t="s">
        <v>33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"/>
      <c r="V47" s="1"/>
      <c r="W47" s="1"/>
    </row>
    <row r="48" spans="2:27" s="16" customFormat="1" ht="66" customHeight="1" x14ac:dyDescent="0.2">
      <c r="B48" s="118" t="s">
        <v>34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"/>
      <c r="V48" s="1"/>
      <c r="W48" s="1"/>
    </row>
    <row r="49" spans="1:23" s="16" customFormat="1" ht="51" customHeight="1" x14ac:dyDescent="0.2">
      <c r="B49" s="118" t="s">
        <v>88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"/>
      <c r="V49" s="1"/>
      <c r="W49" s="1"/>
    </row>
    <row r="50" spans="1:23" ht="11.25" customHeight="1" x14ac:dyDescent="0.2">
      <c r="B50" s="54" t="s">
        <v>66</v>
      </c>
      <c r="C50" s="54"/>
      <c r="D50" s="54"/>
      <c r="E50" s="54"/>
      <c r="F50" s="54"/>
      <c r="G50" s="54"/>
      <c r="H50" s="7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3" s="16" customFormat="1" ht="11.25" customHeight="1" x14ac:dyDescent="0.2">
      <c r="A51" s="58"/>
      <c r="B51" s="118" t="s">
        <v>92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"/>
      <c r="V51" s="1"/>
      <c r="W51" s="1"/>
    </row>
    <row r="52" spans="1:23" s="16" customFormat="1" ht="48.75" customHeight="1" x14ac:dyDescent="0.2">
      <c r="A52" s="58"/>
      <c r="B52" s="118" t="s">
        <v>100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51"/>
      <c r="V52" s="1"/>
      <c r="W52" s="1"/>
    </row>
    <row r="53" spans="1:23" s="16" customFormat="1" ht="22.5" customHeight="1" x14ac:dyDescent="0.2">
      <c r="B53" s="119" t="s">
        <v>69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51"/>
      <c r="V53" s="1"/>
      <c r="W53" s="1"/>
    </row>
    <row r="54" spans="1:23" s="16" customFormat="1" ht="11.25" customHeight="1" x14ac:dyDescent="0.2">
      <c r="B54" s="126" t="s">
        <v>70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51"/>
      <c r="V54" s="1"/>
      <c r="W54" s="1"/>
    </row>
    <row r="55" spans="1:23" s="16" customFormat="1" ht="13.5" customHeight="1" x14ac:dyDescent="0.2">
      <c r="B55" s="56"/>
      <c r="C55" s="56"/>
      <c r="D55" s="56"/>
      <c r="E55" s="28"/>
      <c r="F55" s="34"/>
      <c r="G55" s="34"/>
      <c r="H55" s="74"/>
      <c r="I55" s="34"/>
      <c r="J55" s="28"/>
      <c r="K55" s="56"/>
      <c r="L55" s="28"/>
      <c r="M55" s="55"/>
      <c r="N55" s="55"/>
      <c r="O55" s="30"/>
      <c r="P55" s="30"/>
      <c r="Q55" s="31"/>
      <c r="R55" s="31"/>
      <c r="S55" s="28"/>
      <c r="U55" s="51"/>
      <c r="V55" s="1"/>
      <c r="W55" s="1"/>
    </row>
    <row r="56" spans="1:23" s="16" customFormat="1" ht="13.5" customHeight="1" x14ac:dyDescent="0.2">
      <c r="B56" s="56"/>
      <c r="C56" s="56"/>
      <c r="D56" s="56"/>
      <c r="E56" s="28"/>
      <c r="F56" s="34"/>
      <c r="G56" s="34"/>
      <c r="H56" s="74"/>
      <c r="I56" s="34"/>
      <c r="J56" s="28"/>
      <c r="K56" s="56"/>
      <c r="L56" s="28"/>
      <c r="M56" s="55"/>
      <c r="N56" s="55"/>
      <c r="O56" s="30"/>
      <c r="P56" s="30"/>
      <c r="Q56" s="31"/>
      <c r="R56" s="31"/>
      <c r="S56" s="28"/>
      <c r="U56" s="51"/>
      <c r="V56" s="1"/>
      <c r="W56" s="1"/>
    </row>
    <row r="57" spans="1:23" s="16" customFormat="1" ht="13.5" customHeight="1" x14ac:dyDescent="0.2">
      <c r="B57" s="1"/>
      <c r="C57" s="17"/>
      <c r="D57" s="1"/>
      <c r="E57" s="5"/>
      <c r="F57" s="1"/>
      <c r="G57" s="1"/>
      <c r="H57" s="7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1:23" s="16" customFormat="1" ht="13.5" customHeight="1" x14ac:dyDescent="0.2">
      <c r="B58" s="123" t="s">
        <v>82</v>
      </c>
      <c r="C58" s="123"/>
      <c r="D58" s="123"/>
      <c r="E58" s="28"/>
      <c r="F58" s="123" t="s">
        <v>77</v>
      </c>
      <c r="G58" s="123"/>
      <c r="H58" s="123"/>
      <c r="I58" s="123"/>
      <c r="J58" s="28"/>
      <c r="K58" s="131" t="s">
        <v>31</v>
      </c>
      <c r="L58" s="131"/>
      <c r="M58" s="131"/>
      <c r="N58" s="82"/>
      <c r="O58" s="82"/>
      <c r="P58" s="82"/>
      <c r="Q58" s="134" t="s">
        <v>75</v>
      </c>
      <c r="R58" s="134"/>
      <c r="S58" s="134"/>
      <c r="U58" s="1"/>
      <c r="V58" s="1"/>
      <c r="W58" s="1"/>
    </row>
    <row r="59" spans="1:23" ht="13.5" customHeight="1" x14ac:dyDescent="0.2">
      <c r="B59" s="124" t="s">
        <v>83</v>
      </c>
      <c r="C59" s="124"/>
      <c r="D59" s="124"/>
      <c r="E59" s="28"/>
      <c r="F59" s="124" t="s">
        <v>78</v>
      </c>
      <c r="G59" s="124"/>
      <c r="H59" s="124"/>
      <c r="I59" s="124"/>
      <c r="J59" s="28"/>
      <c r="K59" s="132" t="s">
        <v>30</v>
      </c>
      <c r="L59" s="132"/>
      <c r="M59" s="132"/>
      <c r="N59" s="83"/>
      <c r="O59" s="83"/>
      <c r="P59" s="83"/>
      <c r="Q59" s="135" t="s">
        <v>73</v>
      </c>
      <c r="R59" s="135"/>
      <c r="S59" s="135"/>
    </row>
    <row r="60" spans="1:23" ht="13.5" customHeight="1" x14ac:dyDescent="0.2">
      <c r="B60" s="121" t="s">
        <v>84</v>
      </c>
      <c r="C60" s="121"/>
      <c r="D60" s="121"/>
      <c r="E60" s="28"/>
      <c r="F60" s="34"/>
      <c r="G60" s="91"/>
      <c r="H60" s="91" t="s">
        <v>79</v>
      </c>
      <c r="I60" s="34"/>
      <c r="J60" s="28"/>
      <c r="K60" s="59"/>
      <c r="L60" s="59" t="s">
        <v>32</v>
      </c>
      <c r="M60" s="59"/>
      <c r="N60" s="84"/>
      <c r="O60" s="84"/>
      <c r="P60" s="84"/>
      <c r="Q60" s="136" t="s">
        <v>74</v>
      </c>
      <c r="R60" s="136"/>
      <c r="S60" s="136"/>
    </row>
    <row r="61" spans="1:23" ht="13.5" customHeight="1" x14ac:dyDescent="0.2">
      <c r="B61" s="125" t="s">
        <v>27</v>
      </c>
      <c r="C61" s="125"/>
      <c r="D61" s="125"/>
      <c r="E61" s="28"/>
      <c r="F61" s="34"/>
      <c r="G61" s="92"/>
      <c r="H61" s="92" t="s">
        <v>65</v>
      </c>
      <c r="I61" s="34"/>
      <c r="J61" s="28"/>
      <c r="K61" s="133" t="s">
        <v>28</v>
      </c>
      <c r="L61" s="133"/>
      <c r="M61" s="133"/>
      <c r="N61" s="82"/>
      <c r="O61" s="82"/>
      <c r="P61" s="82"/>
      <c r="Q61" s="134" t="s">
        <v>26</v>
      </c>
      <c r="R61" s="134"/>
      <c r="S61" s="134"/>
    </row>
    <row r="62" spans="1:23" ht="13.5" customHeight="1" x14ac:dyDescent="0.2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</row>
    <row r="64" spans="1:23" ht="13.5" customHeight="1" x14ac:dyDescent="0.2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</row>
    <row r="65" spans="2:20" ht="13.5" customHeight="1" x14ac:dyDescent="0.2">
      <c r="B65" s="123"/>
      <c r="C65" s="123"/>
      <c r="D65" s="123"/>
      <c r="E65" s="28"/>
      <c r="F65" s="29"/>
      <c r="G65" s="29"/>
      <c r="H65" s="76"/>
      <c r="I65" s="29"/>
      <c r="J65" s="28"/>
      <c r="K65" s="44"/>
      <c r="L65" s="28"/>
      <c r="M65" s="44"/>
      <c r="N65" s="44"/>
      <c r="O65" s="30"/>
      <c r="P65" s="30"/>
      <c r="Q65" s="31"/>
      <c r="R65" s="31"/>
      <c r="S65" s="28"/>
    </row>
    <row r="66" spans="2:20" ht="13.5" customHeight="1" x14ac:dyDescent="0.2">
      <c r="B66" s="124"/>
      <c r="C66" s="124"/>
      <c r="D66" s="124"/>
      <c r="E66" s="28"/>
      <c r="F66" s="32"/>
      <c r="G66" s="32"/>
      <c r="H66" s="66"/>
      <c r="I66" s="32"/>
      <c r="J66" s="28"/>
      <c r="K66" s="45"/>
      <c r="L66" s="28"/>
      <c r="M66" s="45"/>
      <c r="N66" s="45"/>
      <c r="O66" s="33"/>
      <c r="P66" s="33"/>
      <c r="Q66" s="31"/>
      <c r="R66" s="31"/>
      <c r="S66" s="28"/>
    </row>
    <row r="67" spans="2:20" ht="13.5" customHeight="1" x14ac:dyDescent="0.2">
      <c r="B67" s="121"/>
      <c r="C67" s="121"/>
      <c r="D67" s="121"/>
      <c r="E67" s="28"/>
      <c r="F67" s="34"/>
      <c r="G67" s="34"/>
      <c r="H67" s="66"/>
      <c r="I67" s="34"/>
      <c r="J67" s="28"/>
      <c r="K67" s="46"/>
      <c r="L67" s="28"/>
      <c r="M67" s="46"/>
      <c r="N67" s="46"/>
      <c r="O67" s="46"/>
      <c r="P67" s="68"/>
      <c r="Q67" s="31"/>
      <c r="R67" s="31"/>
      <c r="S67" s="28"/>
    </row>
    <row r="68" spans="2:20" ht="13.5" customHeight="1" x14ac:dyDescent="0.2"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31"/>
      <c r="S68" s="28"/>
    </row>
    <row r="79" spans="2:20" ht="36.75" customHeight="1" x14ac:dyDescent="0.2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</row>
    <row r="80" spans="2:20" ht="24.75" customHeight="1" x14ac:dyDescent="0.2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</row>
    <row r="81" spans="2:20" ht="12.75" customHeight="1" x14ac:dyDescent="0.2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67"/>
      <c r="S81" s="39"/>
      <c r="T81" s="38"/>
    </row>
  </sheetData>
  <mergeCells count="96">
    <mergeCell ref="B68:Q68"/>
    <mergeCell ref="F58:I58"/>
    <mergeCell ref="K58:M58"/>
    <mergeCell ref="F59:I59"/>
    <mergeCell ref="K59:M59"/>
    <mergeCell ref="K61:M61"/>
    <mergeCell ref="Q58:S58"/>
    <mergeCell ref="Q59:S59"/>
    <mergeCell ref="Q60:S60"/>
    <mergeCell ref="Q61:S61"/>
    <mergeCell ref="B1:T1"/>
    <mergeCell ref="B2:T2"/>
    <mergeCell ref="B32:G32"/>
    <mergeCell ref="B48:T48"/>
    <mergeCell ref="B49:T49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79:T79"/>
    <mergeCell ref="B80:T80"/>
    <mergeCell ref="B81:Q81"/>
    <mergeCell ref="B51:T51"/>
    <mergeCell ref="B52:T52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3:T3"/>
    <mergeCell ref="B4:T4"/>
    <mergeCell ref="B6:T6"/>
    <mergeCell ref="B5:T5"/>
    <mergeCell ref="B7:T7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8"/>
  <sheetViews>
    <sheetView workbookViewId="0">
      <selection activeCell="B10" sqref="B10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6" t="s">
        <v>97</v>
      </c>
      <c r="B3" s="22">
        <v>823778895.88</v>
      </c>
      <c r="C3" s="23"/>
      <c r="D3" s="23"/>
    </row>
    <row r="4" spans="1:9" x14ac:dyDescent="0.2">
      <c r="A4" s="23" t="s">
        <v>55</v>
      </c>
      <c r="B4" s="41">
        <v>66554009.869999997</v>
      </c>
      <c r="C4" s="23" t="s">
        <v>0</v>
      </c>
      <c r="D4" s="23"/>
    </row>
    <row r="5" spans="1:9" x14ac:dyDescent="0.2">
      <c r="A5" s="24" t="s">
        <v>54</v>
      </c>
      <c r="B5" s="25">
        <v>273532671.38</v>
      </c>
      <c r="C5" s="23" t="s">
        <v>1</v>
      </c>
      <c r="D5" s="23"/>
    </row>
    <row r="6" spans="1:9" x14ac:dyDescent="0.2">
      <c r="A6" s="26" t="s">
        <v>98</v>
      </c>
      <c r="B6" s="53">
        <v>616800234.37</v>
      </c>
      <c r="C6" s="23"/>
      <c r="D6" s="23"/>
    </row>
    <row r="7" spans="1:9" x14ac:dyDescent="0.2">
      <c r="A7" s="26" t="s">
        <v>96</v>
      </c>
      <c r="B7" s="87">
        <f>B2+B6</f>
        <v>616800234.37</v>
      </c>
      <c r="C7" s="23"/>
      <c r="D7" s="23"/>
      <c r="G7" s="53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53">
        <v>84094952.739999995</v>
      </c>
      <c r="C10" s="42" t="s">
        <v>87</v>
      </c>
      <c r="D10" s="40"/>
      <c r="E10" s="41"/>
      <c r="F10" s="40"/>
      <c r="G10" s="40"/>
      <c r="H10" s="40"/>
      <c r="I10" s="40"/>
    </row>
    <row r="11" spans="1:9" x14ac:dyDescent="0.2">
      <c r="A11" s="23" t="s">
        <v>91</v>
      </c>
      <c r="B11" s="25">
        <v>-28974159.43</v>
      </c>
      <c r="C11" s="26" t="s">
        <v>93</v>
      </c>
      <c r="D11" s="23"/>
    </row>
    <row r="12" spans="1:9" x14ac:dyDescent="0.2">
      <c r="A12" s="23" t="s">
        <v>23</v>
      </c>
      <c r="B12" s="94">
        <v>-14517.06</v>
      </c>
      <c r="C12" s="93" t="s">
        <v>89</v>
      </c>
      <c r="D12" s="23"/>
    </row>
    <row r="13" spans="1:9" x14ac:dyDescent="0.2">
      <c r="A13" s="23" t="s">
        <v>23</v>
      </c>
      <c r="B13" s="94">
        <v>-28910.77</v>
      </c>
      <c r="C13" s="93" t="s">
        <v>90</v>
      </c>
      <c r="D13" s="23"/>
    </row>
    <row r="14" spans="1:9" x14ac:dyDescent="0.2">
      <c r="A14" s="23" t="s">
        <v>23</v>
      </c>
      <c r="B14" s="94">
        <v>8755.4699999999993</v>
      </c>
      <c r="C14" s="93" t="s">
        <v>94</v>
      </c>
      <c r="D14" s="23"/>
    </row>
    <row r="15" spans="1:9" x14ac:dyDescent="0.2">
      <c r="A15" s="23" t="s">
        <v>20</v>
      </c>
      <c r="B15" s="41">
        <v>7903705.3399999999</v>
      </c>
      <c r="C15" s="26" t="s">
        <v>86</v>
      </c>
      <c r="D15" s="23"/>
    </row>
    <row r="16" spans="1:9" x14ac:dyDescent="0.2">
      <c r="A16" s="23"/>
      <c r="B16" s="22"/>
      <c r="C16" s="23"/>
      <c r="D16" s="23"/>
    </row>
    <row r="17" spans="1:4" x14ac:dyDescent="0.2">
      <c r="A17" s="21" t="s">
        <v>24</v>
      </c>
      <c r="B17" s="22"/>
      <c r="C17" s="23"/>
      <c r="D17" s="23"/>
    </row>
    <row r="18" spans="1:4" x14ac:dyDescent="0.2">
      <c r="A18" s="24" t="s">
        <v>95</v>
      </c>
      <c r="B18" s="22">
        <f>B10+B11+B12+B13+B14</f>
        <v>55086120.949999988</v>
      </c>
      <c r="C18" s="53"/>
      <c r="D18" s="23"/>
    </row>
    <row r="19" spans="1:4" x14ac:dyDescent="0.2">
      <c r="A19" s="23" t="s">
        <v>23</v>
      </c>
      <c r="B19" s="22">
        <f>B15</f>
        <v>7903705.3399999999</v>
      </c>
      <c r="C19" s="23"/>
      <c r="D19" s="23"/>
    </row>
    <row r="20" spans="1:4" x14ac:dyDescent="0.2">
      <c r="A20" s="26" t="s">
        <v>99</v>
      </c>
      <c r="B20" s="89">
        <f>B7</f>
        <v>616800234.37</v>
      </c>
      <c r="C20" s="22"/>
      <c r="D20" s="23"/>
    </row>
    <row r="21" spans="1:4" x14ac:dyDescent="0.2">
      <c r="A21" s="27" t="s">
        <v>25</v>
      </c>
      <c r="B21" s="52">
        <f>SUM(B18:B20)</f>
        <v>679790060.65999997</v>
      </c>
      <c r="C21" s="22"/>
      <c r="D21" s="23"/>
    </row>
    <row r="27" spans="1:4" x14ac:dyDescent="0.2">
      <c r="B27" s="22"/>
    </row>
    <row r="28" spans="1:4" x14ac:dyDescent="0.2">
      <c r="B28" s="41"/>
    </row>
    <row r="29" spans="1:4" x14ac:dyDescent="0.2">
      <c r="B29" s="41"/>
    </row>
    <row r="30" spans="1:4" x14ac:dyDescent="0.2">
      <c r="B30" s="41"/>
    </row>
    <row r="31" spans="1:4" x14ac:dyDescent="0.2">
      <c r="B31" s="53"/>
    </row>
    <row r="33" spans="2:3" x14ac:dyDescent="0.2">
      <c r="B33" s="53"/>
    </row>
    <row r="34" spans="2:3" x14ac:dyDescent="0.2">
      <c r="B34" s="53"/>
      <c r="C34" s="60"/>
    </row>
    <row r="35" spans="2:3" x14ac:dyDescent="0.2">
      <c r="B35" s="53"/>
    </row>
    <row r="36" spans="2:3" x14ac:dyDescent="0.2">
      <c r="B36" s="53"/>
      <c r="C36" s="60"/>
    </row>
    <row r="37" spans="2:3" x14ac:dyDescent="0.2">
      <c r="B37" s="53"/>
      <c r="C37" s="60"/>
    </row>
    <row r="38" spans="2:3" x14ac:dyDescent="0.2">
      <c r="B38" s="53"/>
      <c r="C38" s="6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Natalia Shimoyama Silva</cp:lastModifiedBy>
  <cp:lastPrinted>2024-09-03T14:34:35Z</cp:lastPrinted>
  <dcterms:created xsi:type="dcterms:W3CDTF">2016-06-01T16:19:15Z</dcterms:created>
  <dcterms:modified xsi:type="dcterms:W3CDTF">2024-09-03T14:34:41Z</dcterms:modified>
</cp:coreProperties>
</file>