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ervidores_atualizado 02_09_202" sheetId="1" r:id="rId1"/>
  </sheets>
  <definedNames>
    <definedName name="_xlnm._FilterDatabase" localSheetId="0" hidden="1">'Servidores_atualizado 02_09_202'!$A$1:$M$84</definedName>
  </definedNames>
  <calcPr calcId="125725"/>
</workbook>
</file>

<file path=xl/calcChain.xml><?xml version="1.0" encoding="utf-8"?>
<calcChain xmlns="http://schemas.openxmlformats.org/spreadsheetml/2006/main">
  <c r="H33" i="1"/>
  <c r="H51"/>
  <c r="G78"/>
  <c r="G76"/>
  <c r="G72"/>
  <c r="G69"/>
  <c r="H69" s="1"/>
  <c r="G62"/>
  <c r="H62" s="1"/>
  <c r="G60"/>
  <c r="H60" s="1"/>
  <c r="G55"/>
  <c r="H55" s="1"/>
  <c r="G54"/>
  <c r="G47"/>
  <c r="H47" s="1"/>
  <c r="G45"/>
  <c r="H45" s="1"/>
  <c r="G36"/>
  <c r="G34"/>
  <c r="H34" s="1"/>
  <c r="G32"/>
  <c r="H32" s="1"/>
  <c r="G31"/>
  <c r="H31" s="1"/>
  <c r="G25"/>
  <c r="H25" s="1"/>
  <c r="G22"/>
  <c r="H22" s="1"/>
  <c r="G21"/>
  <c r="G19"/>
  <c r="G14"/>
  <c r="G4"/>
  <c r="H4" s="1"/>
  <c r="H84"/>
  <c r="H73"/>
  <c r="H72"/>
  <c r="H19"/>
  <c r="H14"/>
  <c r="H68"/>
  <c r="H49"/>
  <c r="H54"/>
  <c r="H21"/>
  <c r="H15"/>
  <c r="H3"/>
  <c r="H5"/>
  <c r="H6"/>
  <c r="H7"/>
  <c r="H8"/>
  <c r="H9"/>
  <c r="H10"/>
  <c r="H11"/>
  <c r="H12"/>
  <c r="H13"/>
  <c r="H16"/>
  <c r="H17"/>
  <c r="H18"/>
  <c r="H20"/>
  <c r="H26"/>
  <c r="H27"/>
  <c r="H28"/>
  <c r="H29"/>
  <c r="H30"/>
  <c r="H35"/>
  <c r="H36"/>
  <c r="H37"/>
  <c r="H38"/>
  <c r="H39"/>
  <c r="H40"/>
  <c r="H41"/>
  <c r="H42"/>
  <c r="H43"/>
  <c r="H44"/>
  <c r="H46"/>
  <c r="H50"/>
  <c r="H52"/>
  <c r="H53"/>
  <c r="H56"/>
  <c r="H57"/>
  <c r="H58"/>
  <c r="H59"/>
  <c r="H61"/>
  <c r="H63"/>
  <c r="H64"/>
  <c r="H65"/>
  <c r="H66"/>
  <c r="H70"/>
  <c r="H71"/>
  <c r="H74"/>
  <c r="H75"/>
  <c r="H76"/>
  <c r="H77"/>
  <c r="H79"/>
  <c r="H78"/>
  <c r="H80"/>
  <c r="H81"/>
  <c r="H82"/>
  <c r="H83"/>
  <c r="H2"/>
</calcChain>
</file>

<file path=xl/sharedStrings.xml><?xml version="1.0" encoding="utf-8"?>
<sst xmlns="http://schemas.openxmlformats.org/spreadsheetml/2006/main" count="849" uniqueCount="259">
  <si>
    <t>RF</t>
  </si>
  <si>
    <t>Nome Completo</t>
  </si>
  <si>
    <t>Situacao</t>
  </si>
  <si>
    <t>REG. JURIDICO</t>
  </si>
  <si>
    <t>Cargo Base</t>
  </si>
  <si>
    <t>Cargo em Comissao</t>
  </si>
  <si>
    <t xml:space="preserve"> Remuneracao do Mes </t>
  </si>
  <si>
    <t xml:space="preserve"> Demais Elementos da Remuneracao </t>
  </si>
  <si>
    <t xml:space="preserve"> Remuneracao Bruta </t>
  </si>
  <si>
    <t>Unidade</t>
  </si>
  <si>
    <t>Complemento</t>
  </si>
  <si>
    <t>Jornada</t>
  </si>
  <si>
    <t>Setor</t>
  </si>
  <si>
    <t>896.108.5/1</t>
  </si>
  <si>
    <t>ALECSANDER DOS SANTOS CELESTINO</t>
  </si>
  <si>
    <t>ATIVO</t>
  </si>
  <si>
    <t>EFETIVO</t>
  </si>
  <si>
    <t>ASSISTENTE ADMINISTRATIVO DE GESTÃO I - AAG</t>
  </si>
  <si>
    <t>-</t>
  </si>
  <si>
    <t>SECRETARIA MUNICIPAL DE MOBILIDADE E TRANSITO</t>
  </si>
  <si>
    <t>4° ANDAR</t>
  </si>
  <si>
    <t>40 H</t>
  </si>
  <si>
    <t>Divisão Administrativa-RH</t>
  </si>
  <si>
    <t>PROCURADOR DO MUNICIPIO I</t>
  </si>
  <si>
    <t>Assessoria Jurídica</t>
  </si>
  <si>
    <t>633.981.6/4</t>
  </si>
  <si>
    <t>ANA CRISTINA GUEIROS DE MORAES</t>
  </si>
  <si>
    <t>COMISSIONADO</t>
  </si>
  <si>
    <t>DIRETOR I</t>
  </si>
  <si>
    <t>549.149.5/1</t>
  </si>
  <si>
    <t>ANA CRISTINA INADA</t>
  </si>
  <si>
    <t>Divisão Adm. e Financeira</t>
  </si>
  <si>
    <t>PROFISSIONAL ENG, ARQ, AGRONOMIA,GEOLOGIA NIVEL I</t>
  </si>
  <si>
    <t>5º ANDAR</t>
  </si>
  <si>
    <t>733.495.8/1</t>
  </si>
  <si>
    <t>ANDRE RESENDE REZERA</t>
  </si>
  <si>
    <t>6° ANDAR</t>
  </si>
  <si>
    <t>Expediente</t>
  </si>
  <si>
    <t>939.384.6/1</t>
  </si>
  <si>
    <t>ASSESSOR I</t>
  </si>
  <si>
    <t>Chefia de Gabinete</t>
  </si>
  <si>
    <t>857.403.1/2</t>
  </si>
  <si>
    <t>ANTONIO SERGIO DE ALMEIDA BRANCO</t>
  </si>
  <si>
    <t>ASSESSOR II</t>
  </si>
  <si>
    <t>DTP</t>
  </si>
  <si>
    <t>Deptº Transportes Públicos</t>
  </si>
  <si>
    <t>558.259.8/3</t>
  </si>
  <si>
    <t>APARECIDO MARQUES DO ESPIRITO SANTO</t>
  </si>
  <si>
    <t>GERENTE DE PROJETOS</t>
  </si>
  <si>
    <t>Divisão Financeira</t>
  </si>
  <si>
    <t>535.941.4/2</t>
  </si>
  <si>
    <t>ARIOVALDO TADEU PARISOTTO CARVALHO</t>
  </si>
  <si>
    <t>PROFISSIONAL ENG, ARQ, AGRONOMIA,GEOLOGIA NIVEL IV</t>
  </si>
  <si>
    <t>5° ANDAR</t>
  </si>
  <si>
    <t>890.866.4/2</t>
  </si>
  <si>
    <t>ARLETE CAPARROZ</t>
  </si>
  <si>
    <t>917.627.6/2</t>
  </si>
  <si>
    <t>BEATRIZ FELIX DE MORAIS</t>
  </si>
  <si>
    <t>3° ANDAR</t>
  </si>
  <si>
    <t>GABINETE</t>
  </si>
  <si>
    <t>841.329.1/6</t>
  </si>
  <si>
    <t>BIANCA ELIAS GATI</t>
  </si>
  <si>
    <t>ASSESSOR III</t>
  </si>
  <si>
    <t>858.625.0/2</t>
  </si>
  <si>
    <t>BRUNA MENDES DO NASCIMENTO</t>
  </si>
  <si>
    <t>630.597.1/1</t>
  </si>
  <si>
    <t>CARLOS EDUARDO BOAVENTURA</t>
  </si>
  <si>
    <t>ASSISTENTE DE SUPORTE OPERACIONAL II</t>
  </si>
  <si>
    <t>TERREO</t>
  </si>
  <si>
    <t>Divisão Administrativa</t>
  </si>
  <si>
    <t>649.367.0/1</t>
  </si>
  <si>
    <t>CARLOS FERNANDO DE CAMARGO</t>
  </si>
  <si>
    <t>ASSISTENTE ADMINISTRATIVO DE GESTÃO II - AAG</t>
  </si>
  <si>
    <t>CMSP</t>
  </si>
  <si>
    <t>Câmara Municipal</t>
  </si>
  <si>
    <t>891.549.1/1</t>
  </si>
  <si>
    <t>CARLOS HENRIQUE DE CAMPOS COSTA</t>
  </si>
  <si>
    <t>ANALISTA POLITICAS PUBLICAS GESTAO GOVERNAMENTAL N.I</t>
  </si>
  <si>
    <t>Assessoria Técnica/GAB</t>
  </si>
  <si>
    <t>CAROLINE MARTELLO COSTA</t>
  </si>
  <si>
    <t>850.234.0/4</t>
  </si>
  <si>
    <t>CELSO GONÇALVES BARBOSA</t>
  </si>
  <si>
    <t>SECRETÁRIO MUNICIPAL</t>
  </si>
  <si>
    <t>772.152.8/2</t>
  </si>
  <si>
    <t>CLAUDETE PEREIRA DOS SANTOS</t>
  </si>
  <si>
    <t xml:space="preserve">6º ANDAR </t>
  </si>
  <si>
    <t>Copa/Gabinete</t>
  </si>
  <si>
    <t>604.178.7/1</t>
  </si>
  <si>
    <t>CLAUDIA PANEBIANCO PONTIN</t>
  </si>
  <si>
    <t>911.193.0/1</t>
  </si>
  <si>
    <t>EDERSON DA SILVA</t>
  </si>
  <si>
    <t>DTP/DTD</t>
  </si>
  <si>
    <t>925.684.9/1</t>
  </si>
  <si>
    <t>EDNA FERREIRA DE OLIVEIRA</t>
  </si>
  <si>
    <t>SPTRANS</t>
  </si>
  <si>
    <t>940.713.8/1</t>
  </si>
  <si>
    <t>EDNOR CORREIA DE MELO JUNIOR</t>
  </si>
  <si>
    <t>40H</t>
  </si>
  <si>
    <t>733.533.4/1</t>
  </si>
  <si>
    <t>EDUARDO GRACIO RELVA DIAS</t>
  </si>
  <si>
    <t>EFETIVO/COMISSAO</t>
  </si>
  <si>
    <t>Divisão Administrativa-Licitação</t>
  </si>
  <si>
    <t>930.755.9/1</t>
  </si>
  <si>
    <t>ELAINE FERREIRA DE OLIVEIRA</t>
  </si>
  <si>
    <t>895.801.7/1</t>
  </si>
  <si>
    <t>FABIO CICERO DA SILVA</t>
  </si>
  <si>
    <t>ANALISTA PLANEJAMENTO DESENV ORGANIZACIONAL NI</t>
  </si>
  <si>
    <t>912.873.5/1</t>
  </si>
  <si>
    <t>FABIO HENRIQUE SARAIVA DA COSTA</t>
  </si>
  <si>
    <t>1° ANDAR</t>
  </si>
  <si>
    <t>Imprensa</t>
  </si>
  <si>
    <t>897.137.4/1</t>
  </si>
  <si>
    <t>FERNANDO SEOANE MIQUELIN</t>
  </si>
  <si>
    <t>918.188.1/1</t>
  </si>
  <si>
    <t>GABRIELA YEZZI VALLERINI</t>
  </si>
  <si>
    <t>817.531.4/1</t>
  </si>
  <si>
    <t>GILMAR PEREIRA MIRANDA</t>
  </si>
  <si>
    <t>SEC. EXECUTIVO ADJUNTO</t>
  </si>
  <si>
    <t>7° ANDAR</t>
  </si>
  <si>
    <t>Gabinete/SETRAM</t>
  </si>
  <si>
    <t>315.384.3/2</t>
  </si>
  <si>
    <t>GISLENE CAMPOS</t>
  </si>
  <si>
    <t>726.271.0/1</t>
  </si>
  <si>
    <t>HEIDY REGINA LEITE SOUZA</t>
  </si>
  <si>
    <t>755.534.2/3</t>
  </si>
  <si>
    <t>HUGO KOGA</t>
  </si>
  <si>
    <t>SECRETÁRIO ADJUNTO</t>
  </si>
  <si>
    <t>529.480.1/1</t>
  </si>
  <si>
    <t>IZILDA MARIA ITRI COMMITO</t>
  </si>
  <si>
    <t>ADMITIDO</t>
  </si>
  <si>
    <t>ASSISTENTE ADMINISTRATIVO DE GESTÃO - AAG</t>
  </si>
  <si>
    <t>809.372.5/4</t>
  </si>
  <si>
    <t>JACQUELINE FARIA DOS SANTOS</t>
  </si>
  <si>
    <t>898.308.9/1</t>
  </si>
  <si>
    <t>JAIR DONIZETTI ZAMPOLO DE OLIVEIRA</t>
  </si>
  <si>
    <t>PROG RESID</t>
  </si>
  <si>
    <t>RESIDENTE JURÍDICO</t>
  </si>
  <si>
    <t>30H</t>
  </si>
  <si>
    <t>889.696.8/1</t>
  </si>
  <si>
    <t>JOAO BONETT NETO</t>
  </si>
  <si>
    <t>Assessoria Técnica/SETRAM</t>
  </si>
  <si>
    <t>857.515.1/2</t>
  </si>
  <si>
    <t>JOSIANE DA COSTA FRANCO FERNANDES</t>
  </si>
  <si>
    <t>924.385.2/1</t>
  </si>
  <si>
    <t>KLEBERSON RIBEIRO DA SILVA</t>
  </si>
  <si>
    <t>924.369.1/1</t>
  </si>
  <si>
    <t>LEANDRO DE OLIVEIRA RODRIGUES</t>
  </si>
  <si>
    <t>40h</t>
  </si>
  <si>
    <t>858.956.9/2</t>
  </si>
  <si>
    <t>LEONARDO AUGUSTO BARBOSA CRUZ</t>
  </si>
  <si>
    <t>858.187.8/2</t>
  </si>
  <si>
    <t>307.568.1/1</t>
  </si>
  <si>
    <t>LOURIVAL ACHILLES DE CEZARE</t>
  </si>
  <si>
    <t>858.262.9/3</t>
  </si>
  <si>
    <t>LUCCAS BERNACHIO GISSONI</t>
  </si>
  <si>
    <t>911.217.1/1</t>
  </si>
  <si>
    <t>LUIZ FELIPE DA SILVA GIORDAN</t>
  </si>
  <si>
    <t>Divisão Administrativa-Protocolo</t>
  </si>
  <si>
    <t>318.582.6/11</t>
  </si>
  <si>
    <t>MAISA APARECIDA ISABEL MARTINS DE AQUINO</t>
  </si>
  <si>
    <t>DIRETOR II</t>
  </si>
  <si>
    <t>928.076.6/1</t>
  </si>
  <si>
    <t>MARCIO ANTONIO DE LIMA</t>
  </si>
  <si>
    <t>Assessoria Técnica / SETRAM</t>
  </si>
  <si>
    <t>898.404.2/1</t>
  </si>
  <si>
    <t>MARIA CRISLAINE DOS SANTOS LOPES</t>
  </si>
  <si>
    <t>30 H</t>
  </si>
  <si>
    <t>627.030.1/3</t>
  </si>
  <si>
    <t>MARIA LOURDES DE BARROS CORREIA</t>
  </si>
  <si>
    <t>Copa-SETRAM</t>
  </si>
  <si>
    <t>537.576.2/3</t>
  </si>
  <si>
    <t>MARLENE NUNES</t>
  </si>
  <si>
    <t>134.424.2/1</t>
  </si>
  <si>
    <t>MATILDE TAVARES DA FONSECA</t>
  </si>
  <si>
    <t>630.712.4/1</t>
  </si>
  <si>
    <t>MAURICIO FARIA DE OLIVEIRA</t>
  </si>
  <si>
    <t>ASSISTENTE DE SUPORTE OPERACIONAL N. II</t>
  </si>
  <si>
    <t>1° SUBSOLO</t>
  </si>
  <si>
    <t>Div. Administrativa-Almoxarifado</t>
  </si>
  <si>
    <t>626.730.1/4</t>
  </si>
  <si>
    <t>MIRIA APARECIDA BORGES</t>
  </si>
  <si>
    <t>733.380.3/1</t>
  </si>
  <si>
    <t>MOZART EDSON DA COSTA</t>
  </si>
  <si>
    <t>Div. Administrativa-Serviços gerais</t>
  </si>
  <si>
    <t>747.205.6/5</t>
  </si>
  <si>
    <t>NELSON RUSSO</t>
  </si>
  <si>
    <t>897.226.5/1</t>
  </si>
  <si>
    <t>NICOLAS XAVIER DE CARVALHO</t>
  </si>
  <si>
    <t>650.650.0/1</t>
  </si>
  <si>
    <t>PATRICIA HELENA CARREIRO</t>
  </si>
  <si>
    <t>2º ANDAR</t>
  </si>
  <si>
    <t>858.574.1/1</t>
  </si>
  <si>
    <t>PATRICIA SILVA DE ARAUJO SANTOS</t>
  </si>
  <si>
    <t>CHEFE DE GABINETE</t>
  </si>
  <si>
    <t>930.765.6/1</t>
  </si>
  <si>
    <t>PAULA GOMES SOUTO</t>
  </si>
  <si>
    <t>CHEFE DE ASSESSORIA I</t>
  </si>
  <si>
    <t>897.141.2/1</t>
  </si>
  <si>
    <t>RAFAEL ALEXANDRINO DA SILVA</t>
  </si>
  <si>
    <t>820.318.1/4</t>
  </si>
  <si>
    <t>RAFAEL MIELNIK</t>
  </si>
  <si>
    <t>639.930.4/1</t>
  </si>
  <si>
    <t>RENATO ALMADA</t>
  </si>
  <si>
    <t>928.338.2/1</t>
  </si>
  <si>
    <t>RENATO VIEIRA DE SÁ</t>
  </si>
  <si>
    <t xml:space="preserve">40 H </t>
  </si>
  <si>
    <t>858.759.1/3</t>
  </si>
  <si>
    <t>ROBERTO CIMATTI</t>
  </si>
  <si>
    <t xml:space="preserve">  SPTRANS  </t>
  </si>
  <si>
    <t>633.889.5/3</t>
  </si>
  <si>
    <t>ROSELI ROLIN DE OLIVEIRA HONORATO</t>
  </si>
  <si>
    <t>931.947.6/1</t>
  </si>
  <si>
    <t>ROZINEIDE VIANA ROCHA</t>
  </si>
  <si>
    <t>648.587.1/1</t>
  </si>
  <si>
    <t>RUY FRANCISCO DA COSTA</t>
  </si>
  <si>
    <t>SANDRA FREIRE QUEIROZ</t>
  </si>
  <si>
    <t>CHEFE DE EQUIPE I</t>
  </si>
  <si>
    <t>Div. Administrativa-Patrimônio</t>
  </si>
  <si>
    <t>888.337.8/2</t>
  </si>
  <si>
    <t>SARA RAQUEL MIRANDA DE ARAUJO</t>
  </si>
  <si>
    <t>809.506.0/2</t>
  </si>
  <si>
    <t>SIMONE FARIAS DE LIMA</t>
  </si>
  <si>
    <t>654.483.5/1</t>
  </si>
  <si>
    <t>SONIA MARIA ROSA DA SILVA</t>
  </si>
  <si>
    <t>ASSISTENTE DE GESTAO DE POLITICAS PUBLICAS NIVEL I</t>
  </si>
  <si>
    <t>911.792.0/1</t>
  </si>
  <si>
    <t>SUSY KIS CURSIO CAMPOS</t>
  </si>
  <si>
    <t>887.851.0/3</t>
  </si>
  <si>
    <t>TATIANA DA CONCEIÇÃO</t>
  </si>
  <si>
    <t>ASSESSOR IV</t>
  </si>
  <si>
    <t>515.135.0/1</t>
  </si>
  <si>
    <t>TANIA SUELY DOMINGUES DE ABREU</t>
  </si>
  <si>
    <t>755.396.0/2</t>
  </si>
  <si>
    <t>THIAGO SOUSA BARRETO</t>
  </si>
  <si>
    <t>911.285.5/1</t>
  </si>
  <si>
    <t>VINICIUS PEREIRA SAMPAIO</t>
  </si>
  <si>
    <t>8° ANDAR</t>
  </si>
  <si>
    <t>750.386.5/7</t>
  </si>
  <si>
    <t>WALDEMAR CARLOS KREMER</t>
  </si>
  <si>
    <t>389.255.7/9</t>
  </si>
  <si>
    <t>WALDOMIRO BARBOSA</t>
  </si>
  <si>
    <t>RODRIGO VIEIRA FARIAS</t>
  </si>
  <si>
    <t>939.231.9/1</t>
  </si>
  <si>
    <t>CESAR SANTOS BORLINA</t>
  </si>
  <si>
    <t>943.599.9/1</t>
  </si>
  <si>
    <t>RODRIGO DIAS PAES LANDIM</t>
  </si>
  <si>
    <t>MARCIA JACOB CHAVES</t>
  </si>
  <si>
    <t>942.754.6/1</t>
  </si>
  <si>
    <t>940.430.9/1</t>
  </si>
  <si>
    <t>WESLEI DOS REIS MARTINS</t>
  </si>
  <si>
    <t>ANDRELI LUIZA DOS SANTOS</t>
  </si>
  <si>
    <t>LORENA FRANÇA DE PAULA</t>
  </si>
  <si>
    <t>MEZANINO</t>
  </si>
  <si>
    <t>938.994.6/1</t>
  </si>
  <si>
    <t>896.528.5/3</t>
  </si>
  <si>
    <t>637.462.0/2</t>
  </si>
  <si>
    <t>944.355.0/1</t>
  </si>
  <si>
    <t>GUILHERME RICARDO</t>
  </si>
  <si>
    <t>4º ANDAR</t>
  </si>
</sst>
</file>

<file path=xl/styles.xml><?xml version="1.0" encoding="utf-8"?>
<styleSheet xmlns="http://schemas.openxmlformats.org/spreadsheetml/2006/main">
  <numFmts count="1">
    <numFmt numFmtId="164" formatCode="&quot;R$&quot;#,##0.00;[Red]\-&quot;R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0" fontId="0" fillId="0" borderId="0" xfId="0" applyFill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4"/>
  <sheetViews>
    <sheetView tabSelected="1"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1" sqref="K1"/>
    </sheetView>
  </sheetViews>
  <sheetFormatPr defaultRowHeight="15"/>
  <cols>
    <col min="1" max="1" width="12" bestFit="1" customWidth="1"/>
    <col min="2" max="2" width="44" bestFit="1" customWidth="1"/>
    <col min="4" max="4" width="19" bestFit="1" customWidth="1"/>
    <col min="5" max="5" width="56.5703125" bestFit="1" customWidth="1"/>
    <col min="6" max="6" width="24.28515625" bestFit="1" customWidth="1"/>
    <col min="7" max="7" width="21.140625" bestFit="1" customWidth="1"/>
    <col min="8" max="8" width="34.28515625" bestFit="1" customWidth="1"/>
    <col min="9" max="9" width="19.42578125" bestFit="1" customWidth="1"/>
    <col min="10" max="10" width="48.28515625" bestFit="1" customWidth="1"/>
    <col min="11" max="11" width="13.85546875" bestFit="1" customWidth="1"/>
    <col min="13" max="13" width="32.2851562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s="1">
        <v>2842.87</v>
      </c>
      <c r="H2" s="1">
        <f t="shared" ref="H2:H22" si="0">I2-G2</f>
        <v>1608.6900000000005</v>
      </c>
      <c r="I2" s="1">
        <v>4451.5600000000004</v>
      </c>
      <c r="J2" t="s">
        <v>19</v>
      </c>
      <c r="K2" t="s">
        <v>20</v>
      </c>
      <c r="L2" t="s">
        <v>21</v>
      </c>
      <c r="M2" t="s">
        <v>22</v>
      </c>
    </row>
    <row r="3" spans="1:13">
      <c r="A3" t="s">
        <v>25</v>
      </c>
      <c r="B3" t="s">
        <v>26</v>
      </c>
      <c r="C3" t="s">
        <v>15</v>
      </c>
      <c r="D3" t="s">
        <v>27</v>
      </c>
      <c r="E3" t="s">
        <v>18</v>
      </c>
      <c r="F3" t="s">
        <v>28</v>
      </c>
      <c r="G3" s="1">
        <v>7724.06</v>
      </c>
      <c r="H3" s="1">
        <f t="shared" si="0"/>
        <v>1029.8599999999997</v>
      </c>
      <c r="I3" s="1">
        <v>8753.92</v>
      </c>
      <c r="J3" t="s">
        <v>19</v>
      </c>
      <c r="K3" t="s">
        <v>20</v>
      </c>
      <c r="L3" t="s">
        <v>21</v>
      </c>
      <c r="M3" t="s">
        <v>22</v>
      </c>
    </row>
    <row r="4" spans="1:13">
      <c r="A4" t="s">
        <v>29</v>
      </c>
      <c r="B4" t="s">
        <v>30</v>
      </c>
      <c r="C4" t="s">
        <v>15</v>
      </c>
      <c r="D4" t="s">
        <v>16</v>
      </c>
      <c r="E4" t="s">
        <v>17</v>
      </c>
      <c r="F4" t="s">
        <v>18</v>
      </c>
      <c r="G4" s="1">
        <f>4711.95+2049.17</f>
        <v>6761.12</v>
      </c>
      <c r="H4" s="1">
        <f t="shared" si="0"/>
        <v>2084.8200000000006</v>
      </c>
      <c r="I4" s="1">
        <v>8845.94</v>
      </c>
      <c r="J4" t="s">
        <v>19</v>
      </c>
      <c r="K4" t="s">
        <v>258</v>
      </c>
      <c r="L4" t="s">
        <v>21</v>
      </c>
      <c r="M4" t="s">
        <v>31</v>
      </c>
    </row>
    <row r="5" spans="1:13">
      <c r="A5" t="s">
        <v>34</v>
      </c>
      <c r="B5" t="s">
        <v>35</v>
      </c>
      <c r="C5" t="s">
        <v>15</v>
      </c>
      <c r="D5" t="s">
        <v>16</v>
      </c>
      <c r="E5" t="s">
        <v>17</v>
      </c>
      <c r="F5" t="s">
        <v>18</v>
      </c>
      <c r="G5" s="1">
        <v>5088.91</v>
      </c>
      <c r="H5" s="1">
        <f t="shared" si="0"/>
        <v>1586.37</v>
      </c>
      <c r="I5" s="1">
        <v>6675.28</v>
      </c>
      <c r="J5" t="s">
        <v>19</v>
      </c>
      <c r="K5" t="s">
        <v>36</v>
      </c>
      <c r="L5" t="s">
        <v>21</v>
      </c>
      <c r="M5" t="s">
        <v>37</v>
      </c>
    </row>
    <row r="6" spans="1:13">
      <c r="A6" t="s">
        <v>38</v>
      </c>
      <c r="B6" t="s">
        <v>250</v>
      </c>
      <c r="C6" t="s">
        <v>15</v>
      </c>
      <c r="D6" t="s">
        <v>27</v>
      </c>
      <c r="F6" t="s">
        <v>39</v>
      </c>
      <c r="G6" s="1">
        <v>1931</v>
      </c>
      <c r="H6" s="1">
        <f t="shared" si="0"/>
        <v>1608.69</v>
      </c>
      <c r="I6" s="1">
        <v>3539.69</v>
      </c>
      <c r="J6" t="s">
        <v>19</v>
      </c>
      <c r="K6" t="s">
        <v>236</v>
      </c>
      <c r="L6" t="s">
        <v>21</v>
      </c>
      <c r="M6" t="s">
        <v>40</v>
      </c>
    </row>
    <row r="7" spans="1:13">
      <c r="A7" t="s">
        <v>41</v>
      </c>
      <c r="B7" t="s">
        <v>42</v>
      </c>
      <c r="C7" t="s">
        <v>15</v>
      </c>
      <c r="D7" t="s">
        <v>27</v>
      </c>
      <c r="E7" t="s">
        <v>18</v>
      </c>
      <c r="F7" t="s">
        <v>43</v>
      </c>
      <c r="G7" s="1">
        <v>3862.02</v>
      </c>
      <c r="H7" s="1">
        <f t="shared" si="0"/>
        <v>1246.69</v>
      </c>
      <c r="I7" s="1">
        <v>5108.71</v>
      </c>
      <c r="J7" t="s">
        <v>19</v>
      </c>
      <c r="K7" t="s">
        <v>44</v>
      </c>
      <c r="L7" t="s">
        <v>21</v>
      </c>
      <c r="M7" t="s">
        <v>45</v>
      </c>
    </row>
    <row r="8" spans="1:13">
      <c r="A8" t="s">
        <v>46</v>
      </c>
      <c r="B8" t="s">
        <v>47</v>
      </c>
      <c r="C8" t="s">
        <v>15</v>
      </c>
      <c r="D8" t="s">
        <v>27</v>
      </c>
      <c r="E8" t="s">
        <v>18</v>
      </c>
      <c r="F8" t="s">
        <v>48</v>
      </c>
      <c r="G8" s="1">
        <v>7724.06</v>
      </c>
      <c r="H8" s="1">
        <f t="shared" si="0"/>
        <v>1029.8599999999997</v>
      </c>
      <c r="I8" s="1">
        <v>8753.92</v>
      </c>
      <c r="J8" t="s">
        <v>19</v>
      </c>
      <c r="K8" t="s">
        <v>20</v>
      </c>
      <c r="L8" t="s">
        <v>21</v>
      </c>
      <c r="M8" t="s">
        <v>49</v>
      </c>
    </row>
    <row r="9" spans="1:13">
      <c r="A9" t="s">
        <v>50</v>
      </c>
      <c r="B9" t="s">
        <v>51</v>
      </c>
      <c r="C9" t="s">
        <v>15</v>
      </c>
      <c r="D9" t="s">
        <v>16</v>
      </c>
      <c r="E9" t="s">
        <v>52</v>
      </c>
      <c r="F9" t="s">
        <v>18</v>
      </c>
      <c r="G9" s="1">
        <v>25407.19</v>
      </c>
      <c r="H9" s="1">
        <f t="shared" si="0"/>
        <v>4153.2000000000007</v>
      </c>
      <c r="I9" s="1">
        <v>29560.39</v>
      </c>
      <c r="J9" t="s">
        <v>19</v>
      </c>
      <c r="K9" t="s">
        <v>58</v>
      </c>
      <c r="L9" t="s">
        <v>21</v>
      </c>
      <c r="M9" t="s">
        <v>59</v>
      </c>
    </row>
    <row r="10" spans="1:13">
      <c r="A10" s="2" t="s">
        <v>54</v>
      </c>
      <c r="B10" t="s">
        <v>55</v>
      </c>
      <c r="C10" t="s">
        <v>15</v>
      </c>
      <c r="D10" t="s">
        <v>27</v>
      </c>
      <c r="E10" t="s">
        <v>18</v>
      </c>
      <c r="F10" t="s">
        <v>43</v>
      </c>
      <c r="G10" s="1">
        <v>3862.02</v>
      </c>
      <c r="H10" s="1">
        <f t="shared" si="0"/>
        <v>2172.36</v>
      </c>
      <c r="I10" s="1">
        <v>6034.38</v>
      </c>
      <c r="J10" t="s">
        <v>19</v>
      </c>
      <c r="K10" t="s">
        <v>258</v>
      </c>
      <c r="L10" t="s">
        <v>21</v>
      </c>
      <c r="M10" t="s">
        <v>31</v>
      </c>
    </row>
    <row r="11" spans="1:13">
      <c r="A11" t="s">
        <v>56</v>
      </c>
      <c r="B11" t="s">
        <v>57</v>
      </c>
      <c r="C11" t="s">
        <v>15</v>
      </c>
      <c r="D11" t="s">
        <v>27</v>
      </c>
      <c r="E11" t="s">
        <v>18</v>
      </c>
      <c r="F11" t="s">
        <v>28</v>
      </c>
      <c r="G11" s="1">
        <v>7724.06</v>
      </c>
      <c r="H11" s="1">
        <f t="shared" si="0"/>
        <v>2917.96</v>
      </c>
      <c r="I11" s="1">
        <v>10642.02</v>
      </c>
      <c r="J11" t="s">
        <v>19</v>
      </c>
      <c r="K11" t="s">
        <v>58</v>
      </c>
      <c r="L11" t="s">
        <v>21</v>
      </c>
      <c r="M11" t="s">
        <v>59</v>
      </c>
    </row>
    <row r="12" spans="1:13">
      <c r="A12" t="s">
        <v>60</v>
      </c>
      <c r="B12" t="s">
        <v>61</v>
      </c>
      <c r="C12" t="s">
        <v>15</v>
      </c>
      <c r="D12" t="s">
        <v>27</v>
      </c>
      <c r="E12" t="s">
        <v>18</v>
      </c>
      <c r="F12" t="s">
        <v>62</v>
      </c>
      <c r="G12" s="1">
        <v>5793.04</v>
      </c>
      <c r="H12" s="1">
        <f t="shared" si="0"/>
        <v>1500.2700000000004</v>
      </c>
      <c r="I12" s="1">
        <v>7293.31</v>
      </c>
      <c r="J12" t="s">
        <v>19</v>
      </c>
      <c r="K12" t="s">
        <v>20</v>
      </c>
      <c r="L12" t="s">
        <v>21</v>
      </c>
      <c r="M12" t="s">
        <v>49</v>
      </c>
    </row>
    <row r="13" spans="1:13">
      <c r="A13" s="2" t="s">
        <v>63</v>
      </c>
      <c r="B13" t="s">
        <v>64</v>
      </c>
      <c r="C13" t="s">
        <v>15</v>
      </c>
      <c r="D13" t="s">
        <v>27</v>
      </c>
      <c r="E13" t="s">
        <v>18</v>
      </c>
      <c r="F13" t="s">
        <v>62</v>
      </c>
      <c r="G13" s="1">
        <v>5793.04</v>
      </c>
      <c r="H13" s="1">
        <f t="shared" si="0"/>
        <v>1138.2700000000004</v>
      </c>
      <c r="I13" s="1">
        <v>6931.31</v>
      </c>
      <c r="J13" t="s">
        <v>19</v>
      </c>
      <c r="K13" t="s">
        <v>258</v>
      </c>
      <c r="L13" t="s">
        <v>21</v>
      </c>
      <c r="M13" t="s">
        <v>24</v>
      </c>
    </row>
    <row r="14" spans="1:13">
      <c r="A14" t="s">
        <v>65</v>
      </c>
      <c r="B14" t="s">
        <v>66</v>
      </c>
      <c r="C14" t="s">
        <v>15</v>
      </c>
      <c r="D14" t="s">
        <v>16</v>
      </c>
      <c r="E14" t="s">
        <v>67</v>
      </c>
      <c r="F14" t="s">
        <v>18</v>
      </c>
      <c r="G14" s="1">
        <f>4115.78+487.21</f>
        <v>4602.99</v>
      </c>
      <c r="H14" s="1">
        <f t="shared" si="0"/>
        <v>1292.7300000000005</v>
      </c>
      <c r="I14" s="1">
        <v>5895.72</v>
      </c>
      <c r="J14" t="s">
        <v>19</v>
      </c>
      <c r="K14" t="s">
        <v>68</v>
      </c>
      <c r="L14" t="s">
        <v>21</v>
      </c>
      <c r="M14" t="s">
        <v>157</v>
      </c>
    </row>
    <row r="15" spans="1:13">
      <c r="A15" t="s">
        <v>70</v>
      </c>
      <c r="B15" t="s">
        <v>71</v>
      </c>
      <c r="C15" t="s">
        <v>15</v>
      </c>
      <c r="D15" t="s">
        <v>16</v>
      </c>
      <c r="E15" t="s">
        <v>72</v>
      </c>
      <c r="F15" t="s">
        <v>18</v>
      </c>
      <c r="G15" s="1">
        <v>5664.09</v>
      </c>
      <c r="H15" s="1">
        <f t="shared" si="0"/>
        <v>528.61999999999989</v>
      </c>
      <c r="I15" s="1">
        <v>6192.71</v>
      </c>
      <c r="J15" t="s">
        <v>19</v>
      </c>
      <c r="K15" t="s">
        <v>73</v>
      </c>
      <c r="L15" t="s">
        <v>21</v>
      </c>
      <c r="M15" t="s">
        <v>74</v>
      </c>
    </row>
    <row r="16" spans="1:13">
      <c r="A16" t="s">
        <v>75</v>
      </c>
      <c r="B16" t="s">
        <v>76</v>
      </c>
      <c r="C16" t="s">
        <v>15</v>
      </c>
      <c r="D16" t="s">
        <v>16</v>
      </c>
      <c r="E16" t="s">
        <v>77</v>
      </c>
      <c r="F16" t="s">
        <v>18</v>
      </c>
      <c r="G16" s="1">
        <v>12873.44</v>
      </c>
      <c r="H16" s="1">
        <f t="shared" si="0"/>
        <v>2258.4799999999996</v>
      </c>
      <c r="I16" s="1">
        <v>15131.92</v>
      </c>
      <c r="J16" t="s">
        <v>19</v>
      </c>
      <c r="K16" t="s">
        <v>53</v>
      </c>
      <c r="L16" t="s">
        <v>21</v>
      </c>
      <c r="M16" t="s">
        <v>78</v>
      </c>
    </row>
    <row r="17" spans="1:13">
      <c r="A17" s="2" t="s">
        <v>254</v>
      </c>
      <c r="B17" s="2" t="s">
        <v>79</v>
      </c>
      <c r="C17" t="s">
        <v>15</v>
      </c>
      <c r="D17" t="s">
        <v>27</v>
      </c>
      <c r="E17" t="s">
        <v>18</v>
      </c>
      <c r="F17" t="s">
        <v>196</v>
      </c>
      <c r="G17" s="1">
        <v>5294.72</v>
      </c>
      <c r="H17" s="1">
        <f t="shared" si="0"/>
        <v>650.44999999999982</v>
      </c>
      <c r="I17" s="1">
        <v>5945.17</v>
      </c>
      <c r="J17" t="s">
        <v>19</v>
      </c>
      <c r="K17" t="s">
        <v>258</v>
      </c>
      <c r="L17" t="s">
        <v>21</v>
      </c>
      <c r="M17" t="s">
        <v>31</v>
      </c>
    </row>
    <row r="18" spans="1:13">
      <c r="A18" s="2" t="s">
        <v>80</v>
      </c>
      <c r="B18" t="s">
        <v>81</v>
      </c>
      <c r="C18" t="s">
        <v>15</v>
      </c>
      <c r="D18" t="s">
        <v>27</v>
      </c>
      <c r="E18" t="s">
        <v>18</v>
      </c>
      <c r="F18" t="s">
        <v>82</v>
      </c>
      <c r="G18" s="1">
        <v>32333.46</v>
      </c>
      <c r="H18" s="1">
        <f t="shared" si="0"/>
        <v>596.20000000000437</v>
      </c>
      <c r="I18" s="1">
        <v>32929.660000000003</v>
      </c>
      <c r="J18" t="s">
        <v>19</v>
      </c>
      <c r="K18" t="s">
        <v>58</v>
      </c>
      <c r="L18" t="s">
        <v>21</v>
      </c>
      <c r="M18" t="s">
        <v>59</v>
      </c>
    </row>
    <row r="19" spans="1:13">
      <c r="A19" s="2" t="s">
        <v>242</v>
      </c>
      <c r="B19" t="s">
        <v>243</v>
      </c>
      <c r="C19" t="s">
        <v>15</v>
      </c>
      <c r="D19" t="s">
        <v>16</v>
      </c>
      <c r="E19" t="s">
        <v>23</v>
      </c>
      <c r="F19" t="s">
        <v>18</v>
      </c>
      <c r="G19" s="1">
        <f>30801.07+1759.18</f>
        <v>32560.25</v>
      </c>
      <c r="H19" s="1">
        <f t="shared" si="0"/>
        <v>9997.6299999999974</v>
      </c>
      <c r="I19" s="1">
        <v>42557.88</v>
      </c>
      <c r="J19" t="s">
        <v>19</v>
      </c>
      <c r="K19" t="s">
        <v>20</v>
      </c>
      <c r="L19" t="s">
        <v>205</v>
      </c>
      <c r="M19" t="s">
        <v>24</v>
      </c>
    </row>
    <row r="20" spans="1:13">
      <c r="A20" t="s">
        <v>83</v>
      </c>
      <c r="B20" t="s">
        <v>84</v>
      </c>
      <c r="C20" t="s">
        <v>15</v>
      </c>
      <c r="D20" t="s">
        <v>27</v>
      </c>
      <c r="E20" t="s">
        <v>18</v>
      </c>
      <c r="F20" t="s">
        <v>39</v>
      </c>
      <c r="G20" s="1">
        <v>1931</v>
      </c>
      <c r="H20" s="1">
        <f t="shared" si="0"/>
        <v>1528.0900000000001</v>
      </c>
      <c r="I20" s="1">
        <v>3459.09</v>
      </c>
      <c r="J20" t="s">
        <v>19</v>
      </c>
      <c r="K20" t="s">
        <v>85</v>
      </c>
      <c r="L20" t="s">
        <v>21</v>
      </c>
      <c r="M20" t="s">
        <v>86</v>
      </c>
    </row>
    <row r="21" spans="1:13">
      <c r="A21" t="s">
        <v>87</v>
      </c>
      <c r="B21" t="s">
        <v>88</v>
      </c>
      <c r="C21" t="s">
        <v>15</v>
      </c>
      <c r="D21" t="s">
        <v>16</v>
      </c>
      <c r="E21" t="s">
        <v>72</v>
      </c>
      <c r="F21" t="s">
        <v>18</v>
      </c>
      <c r="G21" s="1">
        <f>2896.52+1718.17+6304.28</f>
        <v>10918.970000000001</v>
      </c>
      <c r="H21" s="1">
        <f t="shared" si="0"/>
        <v>2152.9999999999982</v>
      </c>
      <c r="I21" s="1">
        <v>13071.97</v>
      </c>
      <c r="J21" t="s">
        <v>19</v>
      </c>
      <c r="K21" t="s">
        <v>20</v>
      </c>
      <c r="L21" t="s">
        <v>21</v>
      </c>
      <c r="M21" t="s">
        <v>24</v>
      </c>
    </row>
    <row r="22" spans="1:13">
      <c r="A22" t="s">
        <v>89</v>
      </c>
      <c r="B22" t="s">
        <v>90</v>
      </c>
      <c r="C22" t="s">
        <v>15</v>
      </c>
      <c r="D22" t="s">
        <v>16</v>
      </c>
      <c r="E22" t="s">
        <v>17</v>
      </c>
      <c r="F22" t="s">
        <v>18</v>
      </c>
      <c r="G22" s="1">
        <f>2842.87+204.96+61.49</f>
        <v>3109.3199999999997</v>
      </c>
      <c r="H22" s="1">
        <f t="shared" si="0"/>
        <v>1608.8900000000003</v>
      </c>
      <c r="I22" s="1">
        <v>4718.21</v>
      </c>
      <c r="J22" t="s">
        <v>19</v>
      </c>
      <c r="K22" t="s">
        <v>91</v>
      </c>
      <c r="L22" t="s">
        <v>21</v>
      </c>
      <c r="M22" t="s">
        <v>45</v>
      </c>
    </row>
    <row r="23" spans="1:13">
      <c r="A23" t="s">
        <v>92</v>
      </c>
      <c r="B23" t="s">
        <v>93</v>
      </c>
      <c r="C23" t="s">
        <v>15</v>
      </c>
      <c r="D23" t="s">
        <v>27</v>
      </c>
      <c r="E23" t="s">
        <v>18</v>
      </c>
      <c r="F23" t="s">
        <v>39</v>
      </c>
      <c r="G23" t="s">
        <v>94</v>
      </c>
      <c r="H23" t="s">
        <v>208</v>
      </c>
      <c r="I23" t="s">
        <v>94</v>
      </c>
      <c r="J23" t="s">
        <v>19</v>
      </c>
      <c r="K23" t="s">
        <v>20</v>
      </c>
      <c r="L23" t="s">
        <v>21</v>
      </c>
      <c r="M23" t="s">
        <v>22</v>
      </c>
    </row>
    <row r="24" spans="1:13">
      <c r="A24" t="s">
        <v>95</v>
      </c>
      <c r="B24" t="s">
        <v>96</v>
      </c>
      <c r="C24" t="s">
        <v>15</v>
      </c>
      <c r="D24" t="s">
        <v>27</v>
      </c>
      <c r="F24" t="s">
        <v>39</v>
      </c>
      <c r="G24" t="s">
        <v>94</v>
      </c>
      <c r="H24" t="s">
        <v>208</v>
      </c>
      <c r="I24" t="s">
        <v>94</v>
      </c>
      <c r="J24" t="s">
        <v>19</v>
      </c>
      <c r="K24" t="s">
        <v>20</v>
      </c>
      <c r="L24" t="s">
        <v>97</v>
      </c>
      <c r="M24" t="s">
        <v>69</v>
      </c>
    </row>
    <row r="25" spans="1:13">
      <c r="A25" s="2" t="s">
        <v>98</v>
      </c>
      <c r="B25" t="s">
        <v>99</v>
      </c>
      <c r="C25" t="s">
        <v>15</v>
      </c>
      <c r="D25" t="s">
        <v>100</v>
      </c>
      <c r="E25" t="s">
        <v>17</v>
      </c>
      <c r="F25" t="s">
        <v>43</v>
      </c>
      <c r="G25" s="1">
        <f>4711.95+1931.01</f>
        <v>6642.96</v>
      </c>
      <c r="H25" s="1">
        <f t="shared" ref="H25:H47" si="1">I25-G25</f>
        <v>1998.4900000000007</v>
      </c>
      <c r="I25" s="1">
        <v>8641.4500000000007</v>
      </c>
      <c r="J25" t="s">
        <v>19</v>
      </c>
      <c r="K25" t="s">
        <v>20</v>
      </c>
      <c r="L25" t="s">
        <v>21</v>
      </c>
      <c r="M25" t="s">
        <v>101</v>
      </c>
    </row>
    <row r="26" spans="1:13">
      <c r="A26" t="s">
        <v>102</v>
      </c>
      <c r="B26" t="s">
        <v>103</v>
      </c>
      <c r="C26" t="s">
        <v>15</v>
      </c>
      <c r="D26" t="s">
        <v>27</v>
      </c>
      <c r="E26" t="s">
        <v>18</v>
      </c>
      <c r="F26" t="s">
        <v>28</v>
      </c>
      <c r="G26" s="1">
        <v>7724.06</v>
      </c>
      <c r="H26" s="1">
        <f t="shared" si="1"/>
        <v>1029.8599999999997</v>
      </c>
      <c r="I26" s="1">
        <v>8753.92</v>
      </c>
      <c r="J26" t="s">
        <v>19</v>
      </c>
      <c r="K26" t="s">
        <v>20</v>
      </c>
      <c r="L26" t="s">
        <v>21</v>
      </c>
      <c r="M26" t="s">
        <v>69</v>
      </c>
    </row>
    <row r="27" spans="1:13">
      <c r="A27" t="s">
        <v>104</v>
      </c>
      <c r="B27" t="s">
        <v>105</v>
      </c>
      <c r="C27" t="s">
        <v>15</v>
      </c>
      <c r="D27" t="s">
        <v>16</v>
      </c>
      <c r="E27" t="s">
        <v>106</v>
      </c>
      <c r="F27" t="s">
        <v>18</v>
      </c>
      <c r="G27" s="1">
        <v>9655.08</v>
      </c>
      <c r="H27" s="1">
        <f t="shared" si="1"/>
        <v>921.45000000000073</v>
      </c>
      <c r="I27" s="1">
        <v>10576.53</v>
      </c>
      <c r="J27" t="s">
        <v>19</v>
      </c>
      <c r="K27" t="s">
        <v>20</v>
      </c>
      <c r="L27" t="s">
        <v>21</v>
      </c>
      <c r="M27" t="s">
        <v>49</v>
      </c>
    </row>
    <row r="28" spans="1:13">
      <c r="A28" t="s">
        <v>107</v>
      </c>
      <c r="B28" t="s">
        <v>108</v>
      </c>
      <c r="C28" t="s">
        <v>15</v>
      </c>
      <c r="D28" t="s">
        <v>27</v>
      </c>
      <c r="E28" t="s">
        <v>18</v>
      </c>
      <c r="F28" t="s">
        <v>39</v>
      </c>
      <c r="G28" s="1">
        <v>1931</v>
      </c>
      <c r="H28" s="1">
        <f t="shared" si="1"/>
        <v>1608.69</v>
      </c>
      <c r="I28" s="1">
        <v>3539.69</v>
      </c>
      <c r="J28" t="s">
        <v>19</v>
      </c>
      <c r="K28" t="s">
        <v>109</v>
      </c>
      <c r="L28" t="s">
        <v>21</v>
      </c>
      <c r="M28" t="s">
        <v>110</v>
      </c>
    </row>
    <row r="29" spans="1:13">
      <c r="A29" t="s">
        <v>111</v>
      </c>
      <c r="B29" t="s">
        <v>112</v>
      </c>
      <c r="C29" t="s">
        <v>15</v>
      </c>
      <c r="D29" t="s">
        <v>16</v>
      </c>
      <c r="E29" t="s">
        <v>32</v>
      </c>
      <c r="F29" t="s">
        <v>18</v>
      </c>
      <c r="G29" s="1">
        <v>11779.19</v>
      </c>
      <c r="H29" s="1">
        <f t="shared" si="1"/>
        <v>650.42000000000007</v>
      </c>
      <c r="I29" s="1">
        <v>12429.61</v>
      </c>
      <c r="J29" t="s">
        <v>19</v>
      </c>
      <c r="K29" t="s">
        <v>33</v>
      </c>
      <c r="L29" t="s">
        <v>21</v>
      </c>
      <c r="M29" t="s">
        <v>78</v>
      </c>
    </row>
    <row r="30" spans="1:13">
      <c r="A30" t="s">
        <v>113</v>
      </c>
      <c r="B30" t="s">
        <v>114</v>
      </c>
      <c r="C30" t="s">
        <v>15</v>
      </c>
      <c r="D30" t="s">
        <v>27</v>
      </c>
      <c r="E30" t="s">
        <v>18</v>
      </c>
      <c r="F30" t="s">
        <v>62</v>
      </c>
      <c r="G30" s="1">
        <v>5793.04</v>
      </c>
      <c r="H30" s="1">
        <f t="shared" si="1"/>
        <v>2489.9800000000005</v>
      </c>
      <c r="I30" s="1">
        <v>8283.02</v>
      </c>
      <c r="J30" t="s">
        <v>19</v>
      </c>
      <c r="K30" t="s">
        <v>36</v>
      </c>
      <c r="L30" t="s">
        <v>21</v>
      </c>
      <c r="M30" t="s">
        <v>59</v>
      </c>
    </row>
    <row r="31" spans="1:13">
      <c r="A31" t="s">
        <v>115</v>
      </c>
      <c r="B31" t="s">
        <v>116</v>
      </c>
      <c r="C31" t="s">
        <v>15</v>
      </c>
      <c r="D31" t="s">
        <v>100</v>
      </c>
      <c r="E31" t="s">
        <v>23</v>
      </c>
      <c r="F31" t="s">
        <v>117</v>
      </c>
      <c r="G31" s="1">
        <f>1970.31+30801.07+444.55</f>
        <v>33215.93</v>
      </c>
      <c r="H31" s="1">
        <f t="shared" si="1"/>
        <v>18586.349999999999</v>
      </c>
      <c r="I31" s="1">
        <v>51802.28</v>
      </c>
      <c r="J31" t="s">
        <v>19</v>
      </c>
      <c r="K31" t="s">
        <v>118</v>
      </c>
      <c r="L31" t="s">
        <v>21</v>
      </c>
      <c r="M31" t="s">
        <v>119</v>
      </c>
    </row>
    <row r="32" spans="1:13">
      <c r="A32" t="s">
        <v>120</v>
      </c>
      <c r="B32" t="s">
        <v>121</v>
      </c>
      <c r="C32" t="s">
        <v>15</v>
      </c>
      <c r="D32" t="s">
        <v>16</v>
      </c>
      <c r="E32" t="s">
        <v>72</v>
      </c>
      <c r="F32" t="s">
        <v>18</v>
      </c>
      <c r="G32" s="1">
        <f>6651.01+1377.62</f>
        <v>8028.63</v>
      </c>
      <c r="H32" s="1">
        <f t="shared" si="1"/>
        <v>2153.8599999999997</v>
      </c>
      <c r="I32" s="1">
        <v>10182.49</v>
      </c>
      <c r="J32" t="s">
        <v>19</v>
      </c>
      <c r="K32" t="s">
        <v>36</v>
      </c>
      <c r="L32" t="s">
        <v>21</v>
      </c>
      <c r="M32" t="s">
        <v>37</v>
      </c>
    </row>
    <row r="33" spans="1:13">
      <c r="A33" t="s">
        <v>256</v>
      </c>
      <c r="B33" t="s">
        <v>257</v>
      </c>
      <c r="C33" t="s">
        <v>15</v>
      </c>
      <c r="D33" t="s">
        <v>27</v>
      </c>
      <c r="E33" t="s">
        <v>18</v>
      </c>
      <c r="F33" t="s">
        <v>43</v>
      </c>
      <c r="G33" s="1">
        <v>2117.88</v>
      </c>
      <c r="H33" s="1">
        <f t="shared" si="1"/>
        <v>1563.29</v>
      </c>
      <c r="I33" s="1">
        <v>3681.17</v>
      </c>
      <c r="J33" t="s">
        <v>19</v>
      </c>
      <c r="K33" t="s">
        <v>258</v>
      </c>
      <c r="L33" t="s">
        <v>21</v>
      </c>
      <c r="M33" t="s">
        <v>31</v>
      </c>
    </row>
    <row r="34" spans="1:13">
      <c r="A34" t="s">
        <v>122</v>
      </c>
      <c r="B34" t="s">
        <v>123</v>
      </c>
      <c r="C34" t="s">
        <v>15</v>
      </c>
      <c r="D34" t="s">
        <v>100</v>
      </c>
      <c r="E34" t="s">
        <v>17</v>
      </c>
      <c r="F34" t="s">
        <v>43</v>
      </c>
      <c r="G34" s="1">
        <f>1931.01+482.73+5088.91</f>
        <v>7502.65</v>
      </c>
      <c r="H34" s="1">
        <f t="shared" si="1"/>
        <v>2027.0500000000011</v>
      </c>
      <c r="I34" s="1">
        <v>9529.7000000000007</v>
      </c>
      <c r="J34" t="s">
        <v>19</v>
      </c>
      <c r="K34" t="s">
        <v>20</v>
      </c>
      <c r="L34" t="s">
        <v>21</v>
      </c>
      <c r="M34" t="s">
        <v>101</v>
      </c>
    </row>
    <row r="35" spans="1:13">
      <c r="A35" t="s">
        <v>124</v>
      </c>
      <c r="B35" t="s">
        <v>125</v>
      </c>
      <c r="C35" t="s">
        <v>15</v>
      </c>
      <c r="D35" t="s">
        <v>27</v>
      </c>
      <c r="E35" t="s">
        <v>18</v>
      </c>
      <c r="F35" t="s">
        <v>126</v>
      </c>
      <c r="G35" s="1">
        <v>26630.22</v>
      </c>
      <c r="H35" s="1">
        <f t="shared" si="1"/>
        <v>596.19999999999709</v>
      </c>
      <c r="I35" s="1">
        <v>27226.42</v>
      </c>
      <c r="J35" t="s">
        <v>19</v>
      </c>
      <c r="K35" t="s">
        <v>36</v>
      </c>
      <c r="L35" t="s">
        <v>21</v>
      </c>
      <c r="M35" t="s">
        <v>59</v>
      </c>
    </row>
    <row r="36" spans="1:13">
      <c r="A36" s="2" t="s">
        <v>127</v>
      </c>
      <c r="B36" t="s">
        <v>128</v>
      </c>
      <c r="C36" t="s">
        <v>15</v>
      </c>
      <c r="D36" t="s">
        <v>129</v>
      </c>
      <c r="E36" t="s">
        <v>130</v>
      </c>
      <c r="F36" t="s">
        <v>18</v>
      </c>
      <c r="G36" s="1">
        <f>689.87+3605.28</f>
        <v>4295.1500000000005</v>
      </c>
      <c r="H36" s="1">
        <f t="shared" si="1"/>
        <v>2829.99</v>
      </c>
      <c r="I36" s="1">
        <v>7125.14</v>
      </c>
      <c r="J36" t="s">
        <v>19</v>
      </c>
      <c r="K36" t="s">
        <v>44</v>
      </c>
      <c r="L36" t="s">
        <v>21</v>
      </c>
      <c r="M36" t="s">
        <v>45</v>
      </c>
    </row>
    <row r="37" spans="1:13">
      <c r="A37" t="s">
        <v>131</v>
      </c>
      <c r="B37" t="s">
        <v>132</v>
      </c>
      <c r="C37" t="s">
        <v>15</v>
      </c>
      <c r="D37" t="s">
        <v>27</v>
      </c>
      <c r="E37" t="s">
        <v>18</v>
      </c>
      <c r="F37" t="s">
        <v>62</v>
      </c>
      <c r="G37" s="1">
        <v>5793.04</v>
      </c>
      <c r="H37" s="1">
        <f t="shared" si="1"/>
        <v>1593.9700000000003</v>
      </c>
      <c r="I37" s="1">
        <v>7387.01</v>
      </c>
      <c r="J37" t="s">
        <v>19</v>
      </c>
      <c r="K37" t="s">
        <v>20</v>
      </c>
      <c r="L37" t="s">
        <v>21</v>
      </c>
      <c r="M37" t="s">
        <v>49</v>
      </c>
    </row>
    <row r="38" spans="1:13">
      <c r="A38" t="s">
        <v>133</v>
      </c>
      <c r="B38" t="s">
        <v>134</v>
      </c>
      <c r="C38" t="s">
        <v>15</v>
      </c>
      <c r="D38" t="s">
        <v>135</v>
      </c>
      <c r="E38" t="s">
        <v>136</v>
      </c>
      <c r="F38" t="s">
        <v>18</v>
      </c>
      <c r="G38" s="1">
        <v>2587.12</v>
      </c>
      <c r="H38" s="1">
        <f t="shared" si="1"/>
        <v>596.20000000000027</v>
      </c>
      <c r="I38" s="1">
        <v>3183.32</v>
      </c>
      <c r="J38" t="s">
        <v>19</v>
      </c>
      <c r="K38" t="s">
        <v>20</v>
      </c>
      <c r="L38" t="s">
        <v>137</v>
      </c>
      <c r="M38" t="s">
        <v>24</v>
      </c>
    </row>
    <row r="39" spans="1:13">
      <c r="A39" t="s">
        <v>138</v>
      </c>
      <c r="B39" t="s">
        <v>139</v>
      </c>
      <c r="C39" t="s">
        <v>15</v>
      </c>
      <c r="D39" t="s">
        <v>16</v>
      </c>
      <c r="E39" t="s">
        <v>77</v>
      </c>
      <c r="F39" t="s">
        <v>18</v>
      </c>
      <c r="G39" s="1">
        <v>12873.44</v>
      </c>
      <c r="H39" s="1">
        <f t="shared" si="1"/>
        <v>1246.6899999999987</v>
      </c>
      <c r="I39" s="1">
        <v>14120.13</v>
      </c>
      <c r="J39" t="s">
        <v>19</v>
      </c>
      <c r="K39" t="s">
        <v>109</v>
      </c>
      <c r="L39" t="s">
        <v>21</v>
      </c>
      <c r="M39" t="s">
        <v>140</v>
      </c>
    </row>
    <row r="40" spans="1:13">
      <c r="A40" t="s">
        <v>141</v>
      </c>
      <c r="B40" t="s">
        <v>142</v>
      </c>
      <c r="C40" t="s">
        <v>15</v>
      </c>
      <c r="D40" t="s">
        <v>27</v>
      </c>
      <c r="E40" t="s">
        <v>18</v>
      </c>
      <c r="F40" t="s">
        <v>28</v>
      </c>
      <c r="G40" s="1">
        <v>7724.06</v>
      </c>
      <c r="H40" s="1">
        <f t="shared" si="1"/>
        <v>1029.8599999999997</v>
      </c>
      <c r="I40" s="1">
        <v>8753.92</v>
      </c>
      <c r="J40" t="s">
        <v>19</v>
      </c>
      <c r="K40" t="s">
        <v>20</v>
      </c>
      <c r="L40" t="s">
        <v>21</v>
      </c>
      <c r="M40" t="s">
        <v>49</v>
      </c>
    </row>
    <row r="41" spans="1:13">
      <c r="A41" t="s">
        <v>143</v>
      </c>
      <c r="B41" t="s">
        <v>144</v>
      </c>
      <c r="C41" t="s">
        <v>15</v>
      </c>
      <c r="D41" t="s">
        <v>27</v>
      </c>
      <c r="F41" t="s">
        <v>62</v>
      </c>
      <c r="G41" s="1">
        <v>5793.04</v>
      </c>
      <c r="H41" s="1">
        <f t="shared" si="1"/>
        <v>1138.2700000000004</v>
      </c>
      <c r="I41" s="1">
        <v>6931.31</v>
      </c>
      <c r="J41" t="s">
        <v>19</v>
      </c>
      <c r="K41" t="s">
        <v>58</v>
      </c>
      <c r="L41" t="s">
        <v>97</v>
      </c>
      <c r="M41" t="s">
        <v>59</v>
      </c>
    </row>
    <row r="42" spans="1:13">
      <c r="A42" t="s">
        <v>145</v>
      </c>
      <c r="B42" t="s">
        <v>146</v>
      </c>
      <c r="C42" t="s">
        <v>15</v>
      </c>
      <c r="D42" t="s">
        <v>27</v>
      </c>
      <c r="F42" t="s">
        <v>62</v>
      </c>
      <c r="G42" s="1">
        <v>5793.04</v>
      </c>
      <c r="H42" s="1">
        <f t="shared" si="1"/>
        <v>1138.2700000000004</v>
      </c>
      <c r="I42" s="1">
        <v>6931.31</v>
      </c>
      <c r="J42" t="s">
        <v>19</v>
      </c>
      <c r="K42" t="s">
        <v>85</v>
      </c>
      <c r="L42" t="s">
        <v>147</v>
      </c>
      <c r="M42" t="s">
        <v>59</v>
      </c>
    </row>
    <row r="43" spans="1:13">
      <c r="A43" t="s">
        <v>148</v>
      </c>
      <c r="B43" t="s">
        <v>149</v>
      </c>
      <c r="C43" t="s">
        <v>15</v>
      </c>
      <c r="D43" t="s">
        <v>27</v>
      </c>
      <c r="E43" t="s">
        <v>18</v>
      </c>
      <c r="F43" t="s">
        <v>62</v>
      </c>
      <c r="G43" s="1">
        <v>5793.04</v>
      </c>
      <c r="H43" s="1">
        <f t="shared" si="1"/>
        <v>2167.6800000000003</v>
      </c>
      <c r="I43" s="1">
        <v>7960.72</v>
      </c>
      <c r="J43" t="s">
        <v>19</v>
      </c>
      <c r="K43" t="s">
        <v>44</v>
      </c>
      <c r="L43" t="s">
        <v>21</v>
      </c>
      <c r="M43" t="s">
        <v>45</v>
      </c>
    </row>
    <row r="44" spans="1:13">
      <c r="A44" t="s">
        <v>150</v>
      </c>
      <c r="B44" t="s">
        <v>251</v>
      </c>
      <c r="C44" t="s">
        <v>15</v>
      </c>
      <c r="D44" t="s">
        <v>27</v>
      </c>
      <c r="E44" t="s">
        <v>18</v>
      </c>
      <c r="F44" t="s">
        <v>62</v>
      </c>
      <c r="G44" s="1">
        <v>5793.04</v>
      </c>
      <c r="H44" s="1">
        <f t="shared" si="1"/>
        <v>542.06999999999971</v>
      </c>
      <c r="I44" s="1">
        <v>6335.11</v>
      </c>
      <c r="J44" t="s">
        <v>19</v>
      </c>
      <c r="K44" t="s">
        <v>20</v>
      </c>
      <c r="L44" t="s">
        <v>21</v>
      </c>
      <c r="M44" t="s">
        <v>24</v>
      </c>
    </row>
    <row r="45" spans="1:13">
      <c r="A45" t="s">
        <v>151</v>
      </c>
      <c r="B45" t="s">
        <v>152</v>
      </c>
      <c r="C45" t="s">
        <v>15</v>
      </c>
      <c r="D45" t="s">
        <v>129</v>
      </c>
      <c r="E45" t="s">
        <v>130</v>
      </c>
      <c r="F45" t="s">
        <v>18</v>
      </c>
      <c r="G45" s="1">
        <f>3605.28+62.65</f>
        <v>3667.9300000000003</v>
      </c>
      <c r="H45" s="1">
        <f t="shared" si="1"/>
        <v>1407.8999999999996</v>
      </c>
      <c r="I45" s="1">
        <v>5075.83</v>
      </c>
      <c r="J45" t="s">
        <v>19</v>
      </c>
      <c r="K45" t="s">
        <v>44</v>
      </c>
      <c r="L45" t="s">
        <v>21</v>
      </c>
      <c r="M45" t="s">
        <v>45</v>
      </c>
    </row>
    <row r="46" spans="1:13">
      <c r="A46" t="s">
        <v>153</v>
      </c>
      <c r="B46" t="s">
        <v>154</v>
      </c>
      <c r="C46" t="s">
        <v>15</v>
      </c>
      <c r="D46" t="s">
        <v>16</v>
      </c>
      <c r="E46" t="s">
        <v>77</v>
      </c>
      <c r="F46" t="s">
        <v>18</v>
      </c>
      <c r="G46" s="1">
        <v>12873.44</v>
      </c>
      <c r="H46" s="1">
        <f t="shared" si="1"/>
        <v>758.81999999999971</v>
      </c>
      <c r="I46" s="1">
        <v>13632.26</v>
      </c>
      <c r="J46" t="s">
        <v>19</v>
      </c>
      <c r="K46" t="s">
        <v>53</v>
      </c>
      <c r="L46" t="s">
        <v>21</v>
      </c>
      <c r="M46" t="s">
        <v>78</v>
      </c>
    </row>
    <row r="47" spans="1:13">
      <c r="A47" t="s">
        <v>155</v>
      </c>
      <c r="B47" t="s">
        <v>156</v>
      </c>
      <c r="C47" t="s">
        <v>15</v>
      </c>
      <c r="D47" t="s">
        <v>16</v>
      </c>
      <c r="E47" t="s">
        <v>17</v>
      </c>
      <c r="F47" t="s">
        <v>18</v>
      </c>
      <c r="G47" s="1">
        <f>2842.87+204.96</f>
        <v>3047.83</v>
      </c>
      <c r="H47" s="1">
        <f t="shared" si="1"/>
        <v>1941.6099999999997</v>
      </c>
      <c r="I47" s="1">
        <v>4989.4399999999996</v>
      </c>
      <c r="J47" t="s">
        <v>19</v>
      </c>
      <c r="K47" t="s">
        <v>68</v>
      </c>
      <c r="L47" t="s">
        <v>21</v>
      </c>
      <c r="M47" t="s">
        <v>157</v>
      </c>
    </row>
    <row r="48" spans="1:13">
      <c r="A48" t="s">
        <v>158</v>
      </c>
      <c r="B48" t="s">
        <v>159</v>
      </c>
      <c r="C48" t="s">
        <v>15</v>
      </c>
      <c r="D48" t="s">
        <v>27</v>
      </c>
      <c r="F48" t="s">
        <v>160</v>
      </c>
      <c r="G48" t="s">
        <v>94</v>
      </c>
      <c r="H48" t="s">
        <v>208</v>
      </c>
      <c r="I48" t="s">
        <v>94</v>
      </c>
      <c r="J48" t="s">
        <v>19</v>
      </c>
      <c r="K48" t="s">
        <v>20</v>
      </c>
      <c r="L48" t="s">
        <v>97</v>
      </c>
      <c r="M48" t="s">
        <v>49</v>
      </c>
    </row>
    <row r="49" spans="1:13">
      <c r="A49" t="s">
        <v>247</v>
      </c>
      <c r="B49" t="s">
        <v>246</v>
      </c>
      <c r="C49" t="s">
        <v>15</v>
      </c>
      <c r="D49" t="s">
        <v>135</v>
      </c>
      <c r="E49" t="s">
        <v>18</v>
      </c>
      <c r="F49" t="s">
        <v>18</v>
      </c>
      <c r="G49">
        <v>2587.12</v>
      </c>
      <c r="H49" s="1">
        <f t="shared" ref="H49:H66" si="2">I49-G49</f>
        <v>596.20000000000027</v>
      </c>
      <c r="I49" s="1">
        <v>3183.32</v>
      </c>
      <c r="J49" t="s">
        <v>19</v>
      </c>
      <c r="K49" t="s">
        <v>109</v>
      </c>
      <c r="L49" t="s">
        <v>166</v>
      </c>
      <c r="M49" t="s">
        <v>163</v>
      </c>
    </row>
    <row r="50" spans="1:13">
      <c r="A50" s="2" t="s">
        <v>161</v>
      </c>
      <c r="B50" t="s">
        <v>162</v>
      </c>
      <c r="C50" t="s">
        <v>15</v>
      </c>
      <c r="D50" t="s">
        <v>16</v>
      </c>
      <c r="E50" t="s">
        <v>17</v>
      </c>
      <c r="F50" t="s">
        <v>18</v>
      </c>
      <c r="G50" s="1">
        <v>2842.87</v>
      </c>
      <c r="H50" s="1">
        <f t="shared" si="2"/>
        <v>1431.4899999999998</v>
      </c>
      <c r="I50" s="1">
        <v>4274.3599999999997</v>
      </c>
      <c r="J50" t="s">
        <v>19</v>
      </c>
      <c r="K50" t="s">
        <v>20</v>
      </c>
      <c r="L50" t="s">
        <v>21</v>
      </c>
      <c r="M50" t="s">
        <v>31</v>
      </c>
    </row>
    <row r="51" spans="1:13">
      <c r="A51" s="2" t="s">
        <v>164</v>
      </c>
      <c r="B51" s="2" t="s">
        <v>165</v>
      </c>
      <c r="C51" t="s">
        <v>15</v>
      </c>
      <c r="D51" t="s">
        <v>135</v>
      </c>
      <c r="E51" t="s">
        <v>136</v>
      </c>
      <c r="F51" t="s">
        <v>18</v>
      </c>
      <c r="G51" s="1">
        <v>584.19000000000005</v>
      </c>
      <c r="H51" s="1">
        <f t="shared" si="2"/>
        <v>135.5</v>
      </c>
      <c r="I51" s="1">
        <v>719.69</v>
      </c>
      <c r="J51" t="s">
        <v>19</v>
      </c>
      <c r="K51" t="s">
        <v>20</v>
      </c>
      <c r="L51" t="s">
        <v>166</v>
      </c>
      <c r="M51" t="s">
        <v>24</v>
      </c>
    </row>
    <row r="52" spans="1:13">
      <c r="A52" t="s">
        <v>167</v>
      </c>
      <c r="B52" t="s">
        <v>168</v>
      </c>
      <c r="C52" t="s">
        <v>15</v>
      </c>
      <c r="D52" t="s">
        <v>27</v>
      </c>
      <c r="E52" t="s">
        <v>18</v>
      </c>
      <c r="F52" t="s">
        <v>39</v>
      </c>
      <c r="G52" s="1">
        <v>1931</v>
      </c>
      <c r="H52" s="1">
        <f t="shared" si="2"/>
        <v>1297.52</v>
      </c>
      <c r="I52" s="1">
        <v>3228.52</v>
      </c>
      <c r="J52" t="s">
        <v>19</v>
      </c>
      <c r="K52" t="s">
        <v>118</v>
      </c>
      <c r="L52" t="s">
        <v>21</v>
      </c>
      <c r="M52" t="s">
        <v>169</v>
      </c>
    </row>
    <row r="53" spans="1:13">
      <c r="A53" t="s">
        <v>170</v>
      </c>
      <c r="B53" t="s">
        <v>171</v>
      </c>
      <c r="C53" t="s">
        <v>15</v>
      </c>
      <c r="D53" t="s">
        <v>27</v>
      </c>
      <c r="E53" t="s">
        <v>18</v>
      </c>
      <c r="F53" t="s">
        <v>43</v>
      </c>
      <c r="G53" s="1">
        <v>3862.02</v>
      </c>
      <c r="H53" s="1">
        <f t="shared" si="2"/>
        <v>1246.69</v>
      </c>
      <c r="I53" s="1">
        <v>5108.71</v>
      </c>
      <c r="J53" t="s">
        <v>19</v>
      </c>
      <c r="K53" t="s">
        <v>258</v>
      </c>
      <c r="L53" t="s">
        <v>21</v>
      </c>
      <c r="M53" t="s">
        <v>31</v>
      </c>
    </row>
    <row r="54" spans="1:13">
      <c r="A54" t="s">
        <v>172</v>
      </c>
      <c r="B54" t="s">
        <v>173</v>
      </c>
      <c r="C54" t="s">
        <v>15</v>
      </c>
      <c r="D54" t="s">
        <v>16</v>
      </c>
      <c r="E54" t="s">
        <v>72</v>
      </c>
      <c r="F54" t="s">
        <v>18</v>
      </c>
      <c r="G54" s="1">
        <f>1377.62+6651.01</f>
        <v>8028.63</v>
      </c>
      <c r="H54" s="1">
        <f t="shared" si="2"/>
        <v>2153.8599999999997</v>
      </c>
      <c r="I54" s="1">
        <v>10182.49</v>
      </c>
      <c r="J54" t="s">
        <v>19</v>
      </c>
      <c r="K54" t="s">
        <v>36</v>
      </c>
      <c r="L54" t="s">
        <v>21</v>
      </c>
      <c r="M54" t="s">
        <v>37</v>
      </c>
    </row>
    <row r="55" spans="1:13">
      <c r="A55" t="s">
        <v>174</v>
      </c>
      <c r="B55" t="s">
        <v>175</v>
      </c>
      <c r="C55" t="s">
        <v>15</v>
      </c>
      <c r="D55" t="s">
        <v>16</v>
      </c>
      <c r="E55" t="s">
        <v>176</v>
      </c>
      <c r="F55" t="s">
        <v>18</v>
      </c>
      <c r="G55" s="1">
        <f>3561.6+357.4</f>
        <v>3919</v>
      </c>
      <c r="H55" s="1">
        <f t="shared" si="2"/>
        <v>2621.74</v>
      </c>
      <c r="I55" s="1">
        <v>6540.74</v>
      </c>
      <c r="J55" t="s">
        <v>19</v>
      </c>
      <c r="K55" t="s">
        <v>177</v>
      </c>
      <c r="L55" t="s">
        <v>21</v>
      </c>
      <c r="M55" t="s">
        <v>178</v>
      </c>
    </row>
    <row r="56" spans="1:13">
      <c r="A56" t="s">
        <v>179</v>
      </c>
      <c r="B56" t="s">
        <v>180</v>
      </c>
      <c r="C56" t="s">
        <v>15</v>
      </c>
      <c r="D56" t="s">
        <v>27</v>
      </c>
      <c r="E56" t="s">
        <v>18</v>
      </c>
      <c r="F56" t="s">
        <v>43</v>
      </c>
      <c r="G56" s="1">
        <v>3862.02</v>
      </c>
      <c r="H56" s="1">
        <f t="shared" si="2"/>
        <v>1246.69</v>
      </c>
      <c r="I56" s="1">
        <v>5108.71</v>
      </c>
      <c r="J56" t="s">
        <v>19</v>
      </c>
      <c r="K56" t="s">
        <v>68</v>
      </c>
      <c r="L56" t="s">
        <v>21</v>
      </c>
      <c r="M56" t="s">
        <v>157</v>
      </c>
    </row>
    <row r="57" spans="1:13">
      <c r="A57" t="s">
        <v>181</v>
      </c>
      <c r="B57" t="s">
        <v>182</v>
      </c>
      <c r="C57" t="s">
        <v>15</v>
      </c>
      <c r="D57" t="s">
        <v>16</v>
      </c>
      <c r="E57" t="s">
        <v>17</v>
      </c>
      <c r="F57" t="s">
        <v>18</v>
      </c>
      <c r="G57" s="1">
        <v>4466.3100000000004</v>
      </c>
      <c r="H57" s="1">
        <f t="shared" si="2"/>
        <v>1500.2699999999995</v>
      </c>
      <c r="I57" s="1">
        <v>5966.58</v>
      </c>
      <c r="J57" t="s">
        <v>19</v>
      </c>
      <c r="K57" t="s">
        <v>20</v>
      </c>
      <c r="L57" t="s">
        <v>21</v>
      </c>
      <c r="M57" t="s">
        <v>183</v>
      </c>
    </row>
    <row r="58" spans="1:13">
      <c r="A58" t="s">
        <v>184</v>
      </c>
      <c r="B58" t="s">
        <v>185</v>
      </c>
      <c r="C58" t="s">
        <v>15</v>
      </c>
      <c r="D58" t="s">
        <v>27</v>
      </c>
      <c r="E58" t="s">
        <v>18</v>
      </c>
      <c r="F58" t="s">
        <v>43</v>
      </c>
      <c r="G58" s="1">
        <v>3862.02</v>
      </c>
      <c r="H58" s="1">
        <f t="shared" si="2"/>
        <v>1246.69</v>
      </c>
      <c r="I58" s="1">
        <v>5108.71</v>
      </c>
      <c r="J58" t="s">
        <v>19</v>
      </c>
      <c r="K58" t="s">
        <v>33</v>
      </c>
      <c r="L58" t="s">
        <v>21</v>
      </c>
      <c r="M58" t="s">
        <v>78</v>
      </c>
    </row>
    <row r="59" spans="1:13">
      <c r="A59" s="2" t="s">
        <v>186</v>
      </c>
      <c r="B59" t="s">
        <v>187</v>
      </c>
      <c r="C59" t="s">
        <v>15</v>
      </c>
      <c r="D59" t="s">
        <v>16</v>
      </c>
      <c r="E59" t="s">
        <v>32</v>
      </c>
      <c r="F59" t="s">
        <v>18</v>
      </c>
      <c r="G59" s="1">
        <v>11779.19</v>
      </c>
      <c r="H59" s="1">
        <f t="shared" si="2"/>
        <v>813.01999999999862</v>
      </c>
      <c r="I59" s="1">
        <v>12592.21</v>
      </c>
      <c r="J59" t="s">
        <v>19</v>
      </c>
      <c r="K59" t="s">
        <v>109</v>
      </c>
      <c r="L59" t="s">
        <v>21</v>
      </c>
      <c r="M59" t="s">
        <v>163</v>
      </c>
    </row>
    <row r="60" spans="1:13">
      <c r="A60" t="s">
        <v>188</v>
      </c>
      <c r="B60" t="s">
        <v>189</v>
      </c>
      <c r="C60" t="s">
        <v>15</v>
      </c>
      <c r="D60" t="s">
        <v>16</v>
      </c>
      <c r="E60" t="s">
        <v>72</v>
      </c>
      <c r="F60" t="s">
        <v>18</v>
      </c>
      <c r="G60" s="1">
        <f>5975.62+759.64</f>
        <v>6735.26</v>
      </c>
      <c r="H60" s="1">
        <f t="shared" si="2"/>
        <v>1138.2699999999995</v>
      </c>
      <c r="I60" s="1">
        <v>7873.53</v>
      </c>
      <c r="J60" t="s">
        <v>19</v>
      </c>
      <c r="K60" t="s">
        <v>190</v>
      </c>
      <c r="L60" t="s">
        <v>21</v>
      </c>
      <c r="M60" t="s">
        <v>69</v>
      </c>
    </row>
    <row r="61" spans="1:13">
      <c r="A61" t="s">
        <v>191</v>
      </c>
      <c r="B61" t="s">
        <v>192</v>
      </c>
      <c r="C61" t="s">
        <v>15</v>
      </c>
      <c r="D61" t="s">
        <v>27</v>
      </c>
      <c r="E61" t="s">
        <v>18</v>
      </c>
      <c r="F61" t="s">
        <v>193</v>
      </c>
      <c r="G61" s="1">
        <v>22825.89</v>
      </c>
      <c r="H61" s="1">
        <f t="shared" si="2"/>
        <v>596.20000000000073</v>
      </c>
      <c r="I61" s="1">
        <v>23422.09</v>
      </c>
      <c r="J61" t="s">
        <v>19</v>
      </c>
      <c r="K61" t="s">
        <v>236</v>
      </c>
      <c r="L61" t="s">
        <v>21</v>
      </c>
      <c r="M61" t="s">
        <v>40</v>
      </c>
    </row>
    <row r="62" spans="1:13">
      <c r="A62" s="2" t="s">
        <v>194</v>
      </c>
      <c r="B62" t="s">
        <v>195</v>
      </c>
      <c r="C62" t="s">
        <v>15</v>
      </c>
      <c r="D62" t="s">
        <v>27</v>
      </c>
      <c r="E62" t="s">
        <v>18</v>
      </c>
      <c r="F62" t="s">
        <v>196</v>
      </c>
      <c r="G62" s="1">
        <f>4360.36+5632.13</f>
        <v>9992.49</v>
      </c>
      <c r="H62" s="1">
        <f t="shared" si="2"/>
        <v>271</v>
      </c>
      <c r="I62" s="1">
        <v>10263.49</v>
      </c>
      <c r="J62" t="s">
        <v>19</v>
      </c>
      <c r="K62" t="s">
        <v>258</v>
      </c>
      <c r="L62" t="s">
        <v>21</v>
      </c>
      <c r="M62" t="s">
        <v>31</v>
      </c>
    </row>
    <row r="63" spans="1:13">
      <c r="A63" t="s">
        <v>197</v>
      </c>
      <c r="B63" t="s">
        <v>198</v>
      </c>
      <c r="C63" t="s">
        <v>15</v>
      </c>
      <c r="D63" t="s">
        <v>16</v>
      </c>
      <c r="E63" t="s">
        <v>32</v>
      </c>
      <c r="F63" t="s">
        <v>18</v>
      </c>
      <c r="G63" s="1">
        <v>11779.19</v>
      </c>
      <c r="H63" s="1">
        <f t="shared" si="2"/>
        <v>813.01999999999862</v>
      </c>
      <c r="I63" s="1">
        <v>12592.21</v>
      </c>
      <c r="J63" t="s">
        <v>19</v>
      </c>
      <c r="K63" t="s">
        <v>44</v>
      </c>
      <c r="L63" t="s">
        <v>21</v>
      </c>
      <c r="M63" t="s">
        <v>45</v>
      </c>
    </row>
    <row r="64" spans="1:13">
      <c r="A64" t="s">
        <v>199</v>
      </c>
      <c r="B64" t="s">
        <v>200</v>
      </c>
      <c r="C64" t="s">
        <v>15</v>
      </c>
      <c r="D64" t="s">
        <v>16</v>
      </c>
      <c r="E64" t="s">
        <v>32</v>
      </c>
      <c r="F64" t="s">
        <v>18</v>
      </c>
      <c r="G64" s="1">
        <v>11779.19</v>
      </c>
      <c r="H64" s="1">
        <f t="shared" si="2"/>
        <v>813.01999999999862</v>
      </c>
      <c r="I64" s="1">
        <v>12592.21</v>
      </c>
      <c r="J64" t="s">
        <v>19</v>
      </c>
      <c r="K64" t="s">
        <v>109</v>
      </c>
      <c r="L64" t="s">
        <v>21</v>
      </c>
      <c r="M64" t="s">
        <v>163</v>
      </c>
    </row>
    <row r="65" spans="1:13">
      <c r="A65" t="s">
        <v>201</v>
      </c>
      <c r="B65" t="s">
        <v>202</v>
      </c>
      <c r="C65" t="s">
        <v>15</v>
      </c>
      <c r="D65" t="s">
        <v>16</v>
      </c>
      <c r="E65" t="s">
        <v>72</v>
      </c>
      <c r="F65" t="s">
        <v>18</v>
      </c>
      <c r="G65" s="1">
        <v>5664.09</v>
      </c>
      <c r="H65" s="1">
        <f t="shared" si="2"/>
        <v>1142.29</v>
      </c>
      <c r="I65" s="1">
        <v>6806.38</v>
      </c>
      <c r="J65" t="s">
        <v>19</v>
      </c>
      <c r="K65" t="s">
        <v>258</v>
      </c>
      <c r="L65" t="s">
        <v>21</v>
      </c>
      <c r="M65" t="s">
        <v>31</v>
      </c>
    </row>
    <row r="66" spans="1:13">
      <c r="A66" t="s">
        <v>203</v>
      </c>
      <c r="B66" t="s">
        <v>204</v>
      </c>
      <c r="C66" t="s">
        <v>15</v>
      </c>
      <c r="D66" t="s">
        <v>16</v>
      </c>
      <c r="E66" t="s">
        <v>17</v>
      </c>
      <c r="F66" t="s">
        <v>18</v>
      </c>
      <c r="G66" s="1">
        <v>2842.87</v>
      </c>
      <c r="H66" s="1">
        <f t="shared" si="2"/>
        <v>1608.6900000000005</v>
      </c>
      <c r="I66" s="1">
        <v>4451.5600000000004</v>
      </c>
      <c r="J66" t="s">
        <v>19</v>
      </c>
      <c r="K66" t="s">
        <v>20</v>
      </c>
      <c r="L66" t="s">
        <v>21</v>
      </c>
      <c r="M66" t="s">
        <v>22</v>
      </c>
    </row>
    <row r="67" spans="1:13">
      <c r="A67" t="s">
        <v>206</v>
      </c>
      <c r="B67" t="s">
        <v>207</v>
      </c>
      <c r="C67" t="s">
        <v>15</v>
      </c>
      <c r="D67" t="s">
        <v>27</v>
      </c>
      <c r="E67" t="s">
        <v>18</v>
      </c>
      <c r="F67" t="s">
        <v>28</v>
      </c>
      <c r="G67" t="s">
        <v>208</v>
      </c>
      <c r="H67" t="s">
        <v>208</v>
      </c>
      <c r="I67" t="s">
        <v>208</v>
      </c>
      <c r="J67" t="s">
        <v>19</v>
      </c>
      <c r="K67" t="s">
        <v>44</v>
      </c>
      <c r="L67" t="s">
        <v>21</v>
      </c>
      <c r="M67" t="s">
        <v>45</v>
      </c>
    </row>
    <row r="68" spans="1:13">
      <c r="A68" t="s">
        <v>244</v>
      </c>
      <c r="B68" t="s">
        <v>245</v>
      </c>
      <c r="C68" t="s">
        <v>15</v>
      </c>
      <c r="D68" t="s">
        <v>135</v>
      </c>
      <c r="E68" t="s">
        <v>18</v>
      </c>
      <c r="F68" t="s">
        <v>18</v>
      </c>
      <c r="G68" s="1">
        <v>3449.49</v>
      </c>
      <c r="H68" s="1">
        <f t="shared" ref="H68:H84" si="3">I68-G68</f>
        <v>1564.75</v>
      </c>
      <c r="I68" s="1">
        <v>5014.24</v>
      </c>
      <c r="J68" t="s">
        <v>19</v>
      </c>
      <c r="K68" t="s">
        <v>53</v>
      </c>
      <c r="L68" t="s">
        <v>166</v>
      </c>
      <c r="M68" t="s">
        <v>78</v>
      </c>
    </row>
    <row r="69" spans="1:13">
      <c r="A69" t="s">
        <v>248</v>
      </c>
      <c r="B69" t="s">
        <v>241</v>
      </c>
      <c r="C69" t="s">
        <v>15</v>
      </c>
      <c r="D69" t="s">
        <v>16</v>
      </c>
      <c r="E69" t="s">
        <v>23</v>
      </c>
      <c r="F69" t="s">
        <v>18</v>
      </c>
      <c r="G69" s="1">
        <f>1759.18+30801.07</f>
        <v>32560.25</v>
      </c>
      <c r="H69" s="1">
        <f t="shared" si="3"/>
        <v>9997.6299999999974</v>
      </c>
      <c r="I69" s="1">
        <v>42557.88</v>
      </c>
      <c r="J69" t="s">
        <v>19</v>
      </c>
      <c r="K69" t="s">
        <v>20</v>
      </c>
      <c r="L69" t="s">
        <v>21</v>
      </c>
      <c r="M69" t="s">
        <v>24</v>
      </c>
    </row>
    <row r="70" spans="1:13">
      <c r="A70" t="s">
        <v>209</v>
      </c>
      <c r="B70" t="s">
        <v>210</v>
      </c>
      <c r="C70" t="s">
        <v>15</v>
      </c>
      <c r="D70" t="s">
        <v>27</v>
      </c>
      <c r="E70" t="s">
        <v>18</v>
      </c>
      <c r="F70" t="s">
        <v>62</v>
      </c>
      <c r="G70" s="1">
        <v>5793.04</v>
      </c>
      <c r="H70" s="1">
        <f t="shared" si="3"/>
        <v>1138.2700000000004</v>
      </c>
      <c r="I70" s="1">
        <v>6931.31</v>
      </c>
      <c r="J70" t="s">
        <v>19</v>
      </c>
      <c r="K70" t="s">
        <v>20</v>
      </c>
      <c r="L70" t="s">
        <v>21</v>
      </c>
      <c r="M70" t="s">
        <v>22</v>
      </c>
    </row>
    <row r="71" spans="1:13">
      <c r="A71" t="s">
        <v>211</v>
      </c>
      <c r="B71" t="s">
        <v>212</v>
      </c>
      <c r="C71" t="s">
        <v>15</v>
      </c>
      <c r="D71" t="s">
        <v>27</v>
      </c>
      <c r="F71" t="s">
        <v>28</v>
      </c>
      <c r="G71" s="1">
        <v>7724.06</v>
      </c>
      <c r="H71" s="1">
        <f t="shared" si="3"/>
        <v>1029.8599999999997</v>
      </c>
      <c r="I71" s="1">
        <v>8753.92</v>
      </c>
      <c r="J71" t="s">
        <v>19</v>
      </c>
      <c r="K71" t="s">
        <v>58</v>
      </c>
      <c r="L71" t="s">
        <v>97</v>
      </c>
      <c r="M71" t="s">
        <v>59</v>
      </c>
    </row>
    <row r="72" spans="1:13">
      <c r="A72" t="s">
        <v>213</v>
      </c>
      <c r="B72" t="s">
        <v>214</v>
      </c>
      <c r="C72" t="s">
        <v>15</v>
      </c>
      <c r="D72" t="s">
        <v>16</v>
      </c>
      <c r="E72" t="s">
        <v>67</v>
      </c>
      <c r="F72" t="s">
        <v>18</v>
      </c>
      <c r="G72" s="1">
        <f>3561.6+156.18</f>
        <v>3717.7799999999997</v>
      </c>
      <c r="H72" s="1">
        <f t="shared" si="3"/>
        <v>1170.9700000000003</v>
      </c>
      <c r="I72" s="1">
        <v>4888.75</v>
      </c>
      <c r="J72" t="s">
        <v>19</v>
      </c>
      <c r="K72" t="s">
        <v>258</v>
      </c>
      <c r="L72" t="s">
        <v>21</v>
      </c>
      <c r="M72" t="s">
        <v>31</v>
      </c>
    </row>
    <row r="73" spans="1:13">
      <c r="A73" s="2" t="s">
        <v>255</v>
      </c>
      <c r="B73" t="s">
        <v>215</v>
      </c>
      <c r="C73" t="s">
        <v>15</v>
      </c>
      <c r="D73" t="s">
        <v>27</v>
      </c>
      <c r="E73" t="s">
        <v>18</v>
      </c>
      <c r="F73" t="s">
        <v>216</v>
      </c>
      <c r="G73" s="1">
        <v>3862.02</v>
      </c>
      <c r="H73" s="1">
        <f t="shared" si="3"/>
        <v>1970.69</v>
      </c>
      <c r="I73" s="1">
        <v>5832.71</v>
      </c>
      <c r="J73" t="s">
        <v>19</v>
      </c>
      <c r="K73" t="s">
        <v>177</v>
      </c>
      <c r="L73" t="s">
        <v>21</v>
      </c>
      <c r="M73" t="s">
        <v>217</v>
      </c>
    </row>
    <row r="74" spans="1:13">
      <c r="A74" t="s">
        <v>218</v>
      </c>
      <c r="B74" t="s">
        <v>219</v>
      </c>
      <c r="C74" t="s">
        <v>15</v>
      </c>
      <c r="D74" t="s">
        <v>27</v>
      </c>
      <c r="E74" t="s">
        <v>18</v>
      </c>
      <c r="F74" t="s">
        <v>62</v>
      </c>
      <c r="G74" s="1">
        <v>5793.04</v>
      </c>
      <c r="H74" s="1">
        <f t="shared" si="3"/>
        <v>1500.2700000000004</v>
      </c>
      <c r="I74" s="1">
        <v>7293.31</v>
      </c>
      <c r="J74" t="s">
        <v>19</v>
      </c>
      <c r="K74" t="s">
        <v>109</v>
      </c>
      <c r="L74" t="s">
        <v>21</v>
      </c>
      <c r="M74" t="s">
        <v>163</v>
      </c>
    </row>
    <row r="75" spans="1:13">
      <c r="A75" t="s">
        <v>220</v>
      </c>
      <c r="B75" t="s">
        <v>221</v>
      </c>
      <c r="C75" t="s">
        <v>15</v>
      </c>
      <c r="D75" t="s">
        <v>27</v>
      </c>
      <c r="E75" t="s">
        <v>18</v>
      </c>
      <c r="F75" t="s">
        <v>62</v>
      </c>
      <c r="G75" s="1">
        <v>5793.04</v>
      </c>
      <c r="H75" s="1">
        <f t="shared" si="3"/>
        <v>1138.2700000000004</v>
      </c>
      <c r="I75" s="1">
        <v>6931.31</v>
      </c>
      <c r="J75" t="s">
        <v>19</v>
      </c>
      <c r="K75" t="s">
        <v>252</v>
      </c>
      <c r="L75" t="s">
        <v>21</v>
      </c>
      <c r="M75" t="s">
        <v>78</v>
      </c>
    </row>
    <row r="76" spans="1:13">
      <c r="A76" t="s">
        <v>222</v>
      </c>
      <c r="B76" t="s">
        <v>223</v>
      </c>
      <c r="C76" t="s">
        <v>15</v>
      </c>
      <c r="D76" t="s">
        <v>16</v>
      </c>
      <c r="E76" t="s">
        <v>224</v>
      </c>
      <c r="F76" t="s">
        <v>18</v>
      </c>
      <c r="G76" s="1">
        <f>1740.75+641.9+717.05</f>
        <v>3099.7</v>
      </c>
      <c r="H76" s="1">
        <f t="shared" si="3"/>
        <v>3353.7</v>
      </c>
      <c r="I76" s="1">
        <v>6453.4</v>
      </c>
      <c r="J76" t="s">
        <v>19</v>
      </c>
      <c r="K76" t="s">
        <v>258</v>
      </c>
      <c r="L76" t="s">
        <v>21</v>
      </c>
      <c r="M76" t="s">
        <v>31</v>
      </c>
    </row>
    <row r="77" spans="1:13">
      <c r="A77" t="s">
        <v>225</v>
      </c>
      <c r="B77" t="s">
        <v>226</v>
      </c>
      <c r="C77" t="s">
        <v>15</v>
      </c>
      <c r="D77" t="s">
        <v>16</v>
      </c>
      <c r="E77" t="s">
        <v>32</v>
      </c>
      <c r="F77" t="s">
        <v>18</v>
      </c>
      <c r="G77" s="1">
        <v>11779.19</v>
      </c>
      <c r="H77" s="1">
        <f t="shared" si="3"/>
        <v>216.81999999999971</v>
      </c>
      <c r="I77" s="1">
        <v>11996.01</v>
      </c>
      <c r="J77" t="s">
        <v>19</v>
      </c>
      <c r="K77" t="s">
        <v>109</v>
      </c>
      <c r="L77" t="s">
        <v>21</v>
      </c>
      <c r="M77" t="s">
        <v>163</v>
      </c>
    </row>
    <row r="78" spans="1:13">
      <c r="A78" t="s">
        <v>230</v>
      </c>
      <c r="B78" t="s">
        <v>231</v>
      </c>
      <c r="C78" t="s">
        <v>15</v>
      </c>
      <c r="D78" t="s">
        <v>129</v>
      </c>
      <c r="E78" t="s">
        <v>130</v>
      </c>
      <c r="F78" t="s">
        <v>18</v>
      </c>
      <c r="G78" s="1">
        <f>3605.28+989.03</f>
        <v>4594.3100000000004</v>
      </c>
      <c r="H78" s="1">
        <f t="shared" si="3"/>
        <v>2547.1899999999996</v>
      </c>
      <c r="I78" s="1">
        <v>7141.5</v>
      </c>
      <c r="J78" t="s">
        <v>19</v>
      </c>
      <c r="K78" t="s">
        <v>258</v>
      </c>
      <c r="L78" t="s">
        <v>21</v>
      </c>
      <c r="M78" t="s">
        <v>31</v>
      </c>
    </row>
    <row r="79" spans="1:13">
      <c r="A79" t="s">
        <v>227</v>
      </c>
      <c r="B79" t="s">
        <v>228</v>
      </c>
      <c r="C79" t="s">
        <v>15</v>
      </c>
      <c r="D79" t="s">
        <v>27</v>
      </c>
      <c r="E79" t="s">
        <v>18</v>
      </c>
      <c r="F79" t="s">
        <v>229</v>
      </c>
      <c r="G79" s="1">
        <v>7724.06</v>
      </c>
      <c r="H79" s="1">
        <f t="shared" si="3"/>
        <v>1029.8599999999997</v>
      </c>
      <c r="I79" s="1">
        <v>8753.92</v>
      </c>
      <c r="J79" t="s">
        <v>19</v>
      </c>
      <c r="K79" t="s">
        <v>20</v>
      </c>
      <c r="L79" t="s">
        <v>21</v>
      </c>
      <c r="M79" t="s">
        <v>217</v>
      </c>
    </row>
    <row r="80" spans="1:13">
      <c r="A80" t="s">
        <v>232</v>
      </c>
      <c r="B80" t="s">
        <v>233</v>
      </c>
      <c r="C80" t="s">
        <v>15</v>
      </c>
      <c r="D80" t="s">
        <v>27</v>
      </c>
      <c r="E80" t="s">
        <v>18</v>
      </c>
      <c r="F80" t="s">
        <v>62</v>
      </c>
      <c r="G80" s="1">
        <v>5793.04</v>
      </c>
      <c r="H80" s="1">
        <f t="shared" si="3"/>
        <v>1500.2700000000004</v>
      </c>
      <c r="I80" s="1">
        <v>7293.31</v>
      </c>
      <c r="J80" t="s">
        <v>19</v>
      </c>
      <c r="K80" t="s">
        <v>20</v>
      </c>
      <c r="L80" t="s">
        <v>21</v>
      </c>
      <c r="M80" t="s">
        <v>24</v>
      </c>
    </row>
    <row r="81" spans="1:13">
      <c r="A81" t="s">
        <v>234</v>
      </c>
      <c r="B81" t="s">
        <v>235</v>
      </c>
      <c r="C81" t="s">
        <v>15</v>
      </c>
      <c r="D81" t="s">
        <v>27</v>
      </c>
      <c r="E81" t="s">
        <v>18</v>
      </c>
      <c r="F81" t="s">
        <v>229</v>
      </c>
      <c r="G81" s="1">
        <v>7724.06</v>
      </c>
      <c r="H81" s="1">
        <f t="shared" si="3"/>
        <v>1029.8599999999997</v>
      </c>
      <c r="I81" s="1">
        <v>8753.92</v>
      </c>
      <c r="J81" t="s">
        <v>19</v>
      </c>
      <c r="K81" t="s">
        <v>236</v>
      </c>
      <c r="L81" t="s">
        <v>21</v>
      </c>
      <c r="M81" t="s">
        <v>40</v>
      </c>
    </row>
    <row r="82" spans="1:13">
      <c r="A82" t="s">
        <v>237</v>
      </c>
      <c r="B82" t="s">
        <v>238</v>
      </c>
      <c r="C82" t="s">
        <v>15</v>
      </c>
      <c r="D82" t="s">
        <v>27</v>
      </c>
      <c r="E82" t="s">
        <v>18</v>
      </c>
      <c r="F82" t="s">
        <v>43</v>
      </c>
      <c r="G82" s="1">
        <v>3862.02</v>
      </c>
      <c r="H82" s="1">
        <f t="shared" si="3"/>
        <v>1246.69</v>
      </c>
      <c r="I82" s="1">
        <v>5108.71</v>
      </c>
      <c r="J82" t="s">
        <v>19</v>
      </c>
      <c r="K82" t="s">
        <v>44</v>
      </c>
      <c r="L82" t="s">
        <v>21</v>
      </c>
      <c r="M82" t="s">
        <v>45</v>
      </c>
    </row>
    <row r="83" spans="1:13">
      <c r="A83" t="s">
        <v>239</v>
      </c>
      <c r="B83" t="s">
        <v>240</v>
      </c>
      <c r="C83" t="s">
        <v>15</v>
      </c>
      <c r="D83" t="s">
        <v>27</v>
      </c>
      <c r="E83" t="s">
        <v>18</v>
      </c>
      <c r="F83" t="s">
        <v>62</v>
      </c>
      <c r="G83" s="1">
        <v>5793.04</v>
      </c>
      <c r="H83" s="1">
        <f t="shared" si="3"/>
        <v>1138.2700000000004</v>
      </c>
      <c r="I83" s="1">
        <v>6931.31</v>
      </c>
      <c r="J83" t="s">
        <v>19</v>
      </c>
      <c r="K83" t="s">
        <v>44</v>
      </c>
      <c r="L83" t="s">
        <v>21</v>
      </c>
      <c r="M83" t="s">
        <v>45</v>
      </c>
    </row>
    <row r="84" spans="1:13">
      <c r="A84" t="s">
        <v>253</v>
      </c>
      <c r="B84" t="s">
        <v>249</v>
      </c>
      <c r="C84" t="s">
        <v>15</v>
      </c>
      <c r="D84" t="s">
        <v>16</v>
      </c>
      <c r="E84" t="s">
        <v>106</v>
      </c>
      <c r="F84" t="s">
        <v>18</v>
      </c>
      <c r="G84" s="1">
        <v>9655.08</v>
      </c>
      <c r="H84" s="1">
        <f t="shared" si="3"/>
        <v>921.45000000000073</v>
      </c>
      <c r="I84" s="1">
        <v>10576.53</v>
      </c>
      <c r="J84" t="s">
        <v>19</v>
      </c>
      <c r="K84" t="s">
        <v>20</v>
      </c>
      <c r="L84" t="s">
        <v>21</v>
      </c>
      <c r="M84" t="s">
        <v>49</v>
      </c>
    </row>
  </sheetData>
  <autoFilter ref="A1:M84">
    <sortState ref="A2:M84">
      <sortCondition ref="B1:B84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Servidores_atualizado 02_09_202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D896108</dc:creator>
  <cp:lastModifiedBy>m124502</cp:lastModifiedBy>
  <dcterms:created xsi:type="dcterms:W3CDTF">2024-07-03T19:56:13Z</dcterms:created>
  <dcterms:modified xsi:type="dcterms:W3CDTF">2024-09-23T15:17:39Z</dcterms:modified>
</cp:coreProperties>
</file>